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BAAJ\Documents\Documents\Youth Projects\Youth Challenge 2023\Registration\"/>
    </mc:Choice>
  </mc:AlternateContent>
  <xr:revisionPtr revIDLastSave="0" documentId="13_ncr:1_{AE50C16B-A350-4174-B596-63A2E2C4BCC8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AOI Formula (do not touch)" sheetId="1" state="hidden" r:id="rId1"/>
    <sheet name="Outreach No &amp; Team Members List" sheetId="2" r:id="rId2"/>
    <sheet name="CC Formula (do not touch)" sheetId="3" state="hidden" r:id="rId3"/>
    <sheet name="Validation" sheetId="4" state="hidden" r:id="rId4"/>
    <sheet name="Compatibility Report" sheetId="5" state="hidden" r:id="rId5"/>
  </sheets>
  <definedNames>
    <definedName name="Arts">'AOI Formula (do not touch)'!$B$1</definedName>
    <definedName name="Arts2">'CC Formula (do not touch)'!$B$1</definedName>
    <definedName name="Children">'CC Formula (do not touch)'!$B$2</definedName>
    <definedName name="CommunityService">'AOI Formula (do not touch)'!$B$10</definedName>
    <definedName name="CurrentAffairs">'AOI Formula (do not touch)'!$B$9</definedName>
    <definedName name="Digital">'CC Formula (do not touch)'!$B$3</definedName>
    <definedName name="Education">'CC Formula (do not touch)'!$B$4</definedName>
    <definedName name="Educational">#REF!</definedName>
    <definedName name="Eldercare">'CC Formula (do not touch)'!$B$5</definedName>
    <definedName name="Entrepreneurship">'AOI Formula (do not touch)'!$B$7</definedName>
    <definedName name="Environment">'AOI Formula (do not touch)'!$B$6</definedName>
    <definedName name="Environment2">'CC Formula (do not touch)'!$B$6</definedName>
    <definedName name="Families">'CC Formula (do not touch)'!$B$7</definedName>
    <definedName name="Gaming">'AOI Formula (do not touch)'!$B$3</definedName>
    <definedName name="Gender">'Outreach No &amp; Team Members List'!#REF!</definedName>
    <definedName name="Health">'CC Formula (do not touch)'!$B$8</definedName>
    <definedName name="HealthWellbeing">'AOI Formula (do not touch)'!$B$5</definedName>
    <definedName name="Heritage">'CC Formula (do not touch)'!$B$9</definedName>
    <definedName name="HeritageCulture">'AOI Formula (do not touch)'!$B$4</definedName>
    <definedName name="Highest">#REF!</definedName>
    <definedName name="Occupational">#REF!</definedName>
    <definedName name="Others">'CC Formula (do not touch)'!$B$13</definedName>
    <definedName name="Others2">'AOI Formula (do not touch)'!$B$11</definedName>
    <definedName name="PersonalDevelopment">'AOI Formula (do not touch)'!$B$8</definedName>
    <definedName name="Race">#REF!</definedName>
    <definedName name="Residential">#REF!</definedName>
    <definedName name="SpecialNeeds">'CC Formula (do not touch)'!$B$10</definedName>
    <definedName name="Sports">'AOI Formula (do not touch)'!$B$2</definedName>
    <definedName name="Sports2">'CC Formula (do not touch)'!$B$11</definedName>
    <definedName name="Youth">'CC Formula (do not touch)'!$B$12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O3yhe1kSD0i1gs6DheDyNuoZ0IA=="/>
    </ext>
  </extLst>
</workbook>
</file>

<file path=xl/calcChain.xml><?xml version="1.0" encoding="utf-8"?>
<calcChain xmlns="http://schemas.openxmlformats.org/spreadsheetml/2006/main">
  <c r="C109" i="1" l="1"/>
  <c r="K139" i="3"/>
  <c r="G139" i="3"/>
  <c r="C139" i="3"/>
  <c r="K138" i="3"/>
  <c r="G138" i="3"/>
  <c r="C138" i="3"/>
  <c r="K137" i="3"/>
  <c r="G137" i="3"/>
  <c r="C137" i="3"/>
  <c r="K136" i="3"/>
  <c r="G136" i="3"/>
  <c r="C136" i="3"/>
  <c r="K135" i="3"/>
  <c r="G135" i="3"/>
  <c r="C135" i="3"/>
  <c r="K134" i="3"/>
  <c r="G134" i="3"/>
  <c r="C134" i="3"/>
  <c r="K133" i="3"/>
  <c r="G133" i="3"/>
  <c r="C133" i="3"/>
  <c r="K132" i="3"/>
  <c r="G132" i="3"/>
  <c r="C132" i="3"/>
  <c r="K131" i="3"/>
  <c r="G131" i="3"/>
  <c r="C131" i="3"/>
  <c r="K130" i="3"/>
  <c r="G130" i="3"/>
  <c r="C130" i="3"/>
  <c r="K129" i="3"/>
  <c r="G129" i="3"/>
  <c r="C129" i="3"/>
  <c r="K128" i="3"/>
  <c r="G128" i="3"/>
  <c r="C128" i="3"/>
  <c r="K127" i="3"/>
  <c r="G127" i="3"/>
  <c r="C127" i="3"/>
  <c r="K125" i="3"/>
  <c r="G125" i="3"/>
  <c r="C125" i="3"/>
  <c r="K124" i="3"/>
  <c r="G124" i="3"/>
  <c r="C124" i="3"/>
  <c r="K123" i="3"/>
  <c r="G123" i="3"/>
  <c r="C123" i="3"/>
  <c r="K122" i="3"/>
  <c r="G122" i="3"/>
  <c r="C122" i="3"/>
  <c r="K121" i="3"/>
  <c r="G121" i="3"/>
  <c r="C121" i="3"/>
  <c r="K120" i="3"/>
  <c r="G120" i="3"/>
  <c r="C120" i="3"/>
  <c r="K119" i="3"/>
  <c r="G119" i="3"/>
  <c r="C119" i="3"/>
  <c r="K118" i="3"/>
  <c r="G118" i="3"/>
  <c r="C118" i="3"/>
  <c r="K117" i="3"/>
  <c r="G117" i="3"/>
  <c r="C117" i="3"/>
  <c r="K116" i="3"/>
  <c r="G116" i="3"/>
  <c r="C116" i="3"/>
  <c r="K115" i="3"/>
  <c r="G115" i="3"/>
  <c r="C115" i="3"/>
  <c r="K114" i="3"/>
  <c r="G114" i="3"/>
  <c r="C114" i="3"/>
  <c r="K113" i="3"/>
  <c r="G113" i="3"/>
  <c r="C113" i="3"/>
  <c r="K111" i="3"/>
  <c r="G111" i="3"/>
  <c r="C111" i="3"/>
  <c r="K110" i="3"/>
  <c r="G110" i="3"/>
  <c r="C110" i="3"/>
  <c r="K109" i="3"/>
  <c r="G109" i="3"/>
  <c r="C109" i="3"/>
  <c r="K108" i="3"/>
  <c r="G108" i="3"/>
  <c r="C108" i="3"/>
  <c r="K107" i="3"/>
  <c r="G107" i="3"/>
  <c r="C107" i="3"/>
  <c r="K106" i="3"/>
  <c r="G106" i="3"/>
  <c r="C106" i="3"/>
  <c r="K105" i="3"/>
  <c r="G105" i="3"/>
  <c r="C105" i="3"/>
  <c r="K104" i="3"/>
  <c r="G104" i="3"/>
  <c r="C104" i="3"/>
  <c r="K103" i="3"/>
  <c r="G103" i="3"/>
  <c r="C103" i="3"/>
  <c r="K102" i="3"/>
  <c r="G102" i="3"/>
  <c r="C102" i="3"/>
  <c r="K101" i="3"/>
  <c r="G101" i="3"/>
  <c r="C101" i="3"/>
  <c r="K100" i="3"/>
  <c r="G100" i="3"/>
  <c r="C100" i="3"/>
  <c r="K99" i="3"/>
  <c r="G99" i="3"/>
  <c r="C99" i="3"/>
  <c r="K97" i="3"/>
  <c r="G97" i="3"/>
  <c r="C97" i="3"/>
  <c r="K96" i="3"/>
  <c r="G96" i="3"/>
  <c r="C96" i="3"/>
  <c r="K95" i="3"/>
  <c r="G95" i="3"/>
  <c r="C95" i="3"/>
  <c r="K94" i="3"/>
  <c r="G94" i="3"/>
  <c r="C94" i="3"/>
  <c r="K93" i="3"/>
  <c r="G93" i="3"/>
  <c r="C93" i="3"/>
  <c r="K92" i="3"/>
  <c r="G92" i="3"/>
  <c r="C92" i="3"/>
  <c r="K91" i="3"/>
  <c r="G91" i="3"/>
  <c r="C91" i="3"/>
  <c r="K90" i="3"/>
  <c r="G90" i="3"/>
  <c r="C90" i="3"/>
  <c r="K89" i="3"/>
  <c r="G89" i="3"/>
  <c r="C89" i="3"/>
  <c r="K88" i="3"/>
  <c r="G88" i="3"/>
  <c r="C88" i="3"/>
  <c r="K87" i="3"/>
  <c r="G87" i="3"/>
  <c r="C87" i="3"/>
  <c r="K86" i="3"/>
  <c r="G86" i="3"/>
  <c r="C86" i="3"/>
  <c r="K85" i="3"/>
  <c r="G85" i="3"/>
  <c r="C85" i="3"/>
  <c r="K83" i="3"/>
  <c r="G83" i="3"/>
  <c r="C83" i="3"/>
  <c r="K82" i="3"/>
  <c r="G82" i="3"/>
  <c r="C82" i="3"/>
  <c r="K81" i="3"/>
  <c r="G81" i="3"/>
  <c r="C81" i="3"/>
  <c r="K80" i="3"/>
  <c r="G80" i="3"/>
  <c r="C80" i="3"/>
  <c r="K79" i="3"/>
  <c r="G79" i="3"/>
  <c r="C79" i="3"/>
  <c r="K78" i="3"/>
  <c r="G78" i="3"/>
  <c r="C78" i="3"/>
  <c r="K77" i="3"/>
  <c r="G77" i="3"/>
  <c r="C77" i="3"/>
  <c r="K76" i="3"/>
  <c r="G76" i="3"/>
  <c r="C76" i="3"/>
  <c r="K75" i="3"/>
  <c r="G75" i="3"/>
  <c r="C75" i="3"/>
  <c r="K74" i="3"/>
  <c r="G74" i="3"/>
  <c r="C74" i="3"/>
  <c r="K73" i="3"/>
  <c r="G73" i="3"/>
  <c r="C73" i="3"/>
  <c r="K72" i="3"/>
  <c r="G72" i="3"/>
  <c r="C72" i="3"/>
  <c r="K71" i="3"/>
  <c r="G71" i="3"/>
  <c r="C71" i="3"/>
  <c r="K69" i="3"/>
  <c r="G69" i="3"/>
  <c r="C69" i="3"/>
  <c r="K68" i="3"/>
  <c r="G68" i="3"/>
  <c r="C68" i="3"/>
  <c r="K67" i="3"/>
  <c r="G67" i="3"/>
  <c r="C67" i="3"/>
  <c r="K66" i="3"/>
  <c r="G66" i="3"/>
  <c r="C66" i="3"/>
  <c r="K65" i="3"/>
  <c r="G65" i="3"/>
  <c r="C65" i="3"/>
  <c r="K64" i="3"/>
  <c r="G64" i="3"/>
  <c r="C64" i="3"/>
  <c r="K63" i="3"/>
  <c r="G63" i="3"/>
  <c r="C63" i="3"/>
  <c r="K62" i="3"/>
  <c r="G62" i="3"/>
  <c r="C62" i="3"/>
  <c r="K61" i="3"/>
  <c r="G61" i="3"/>
  <c r="C61" i="3"/>
  <c r="K60" i="3"/>
  <c r="G60" i="3"/>
  <c r="C60" i="3"/>
  <c r="K59" i="3"/>
  <c r="G59" i="3"/>
  <c r="C59" i="3"/>
  <c r="K58" i="3"/>
  <c r="G58" i="3"/>
  <c r="C58" i="3"/>
  <c r="K57" i="3"/>
  <c r="G57" i="3"/>
  <c r="C57" i="3"/>
  <c r="K55" i="3"/>
  <c r="G55" i="3"/>
  <c r="C55" i="3"/>
  <c r="K54" i="3"/>
  <c r="G54" i="3"/>
  <c r="C54" i="3"/>
  <c r="K53" i="3"/>
  <c r="G53" i="3"/>
  <c r="C53" i="3"/>
  <c r="K52" i="3"/>
  <c r="G52" i="3"/>
  <c r="C52" i="3"/>
  <c r="K51" i="3"/>
  <c r="G51" i="3"/>
  <c r="C51" i="3"/>
  <c r="K50" i="3"/>
  <c r="G50" i="3"/>
  <c r="C50" i="3"/>
  <c r="K49" i="3"/>
  <c r="G49" i="3"/>
  <c r="C49" i="3"/>
  <c r="K48" i="3"/>
  <c r="G48" i="3"/>
  <c r="C48" i="3"/>
  <c r="K47" i="3"/>
  <c r="G47" i="3"/>
  <c r="C47" i="3"/>
  <c r="K46" i="3"/>
  <c r="G46" i="3"/>
  <c r="C46" i="3"/>
  <c r="K45" i="3"/>
  <c r="G45" i="3"/>
  <c r="C45" i="3"/>
  <c r="K44" i="3"/>
  <c r="G44" i="3"/>
  <c r="C44" i="3"/>
  <c r="K43" i="3"/>
  <c r="G43" i="3"/>
  <c r="C43" i="3"/>
  <c r="K41" i="3"/>
  <c r="G41" i="3"/>
  <c r="C41" i="3"/>
  <c r="K40" i="3"/>
  <c r="G40" i="3"/>
  <c r="C40" i="3"/>
  <c r="K39" i="3"/>
  <c r="G39" i="3"/>
  <c r="C39" i="3"/>
  <c r="K38" i="3"/>
  <c r="G38" i="3"/>
  <c r="C38" i="3"/>
  <c r="K37" i="3"/>
  <c r="G37" i="3"/>
  <c r="C37" i="3"/>
  <c r="K36" i="3"/>
  <c r="G36" i="3"/>
  <c r="C36" i="3"/>
  <c r="K35" i="3"/>
  <c r="G35" i="3"/>
  <c r="C35" i="3"/>
  <c r="K34" i="3"/>
  <c r="G34" i="3"/>
  <c r="C34" i="3"/>
  <c r="K33" i="3"/>
  <c r="G33" i="3"/>
  <c r="C33" i="3"/>
  <c r="K32" i="3"/>
  <c r="G32" i="3"/>
  <c r="C32" i="3"/>
  <c r="K31" i="3"/>
  <c r="G31" i="3"/>
  <c r="C31" i="3"/>
  <c r="K30" i="3"/>
  <c r="G30" i="3"/>
  <c r="C30" i="3"/>
  <c r="K29" i="3"/>
  <c r="G29" i="3"/>
  <c r="C29" i="3"/>
  <c r="K27" i="3"/>
  <c r="G27" i="3"/>
  <c r="C27" i="3"/>
  <c r="K26" i="3"/>
  <c r="G26" i="3"/>
  <c r="C26" i="3"/>
  <c r="K25" i="3"/>
  <c r="G25" i="3"/>
  <c r="C25" i="3"/>
  <c r="K24" i="3"/>
  <c r="G24" i="3"/>
  <c r="C24" i="3"/>
  <c r="K23" i="3"/>
  <c r="G23" i="3"/>
  <c r="C23" i="3"/>
  <c r="K22" i="3"/>
  <c r="G22" i="3"/>
  <c r="C22" i="3"/>
  <c r="K21" i="3"/>
  <c r="G21" i="3"/>
  <c r="C21" i="3"/>
  <c r="K20" i="3"/>
  <c r="G20" i="3"/>
  <c r="C20" i="3"/>
  <c r="K19" i="3"/>
  <c r="G19" i="3"/>
  <c r="C19" i="3"/>
  <c r="K18" i="3"/>
  <c r="G18" i="3"/>
  <c r="C18" i="3"/>
  <c r="K17" i="3"/>
  <c r="G17" i="3"/>
  <c r="C17" i="3"/>
  <c r="K16" i="3"/>
  <c r="G16" i="3"/>
  <c r="C16" i="3"/>
  <c r="K15" i="3"/>
  <c r="G15" i="3"/>
  <c r="C15" i="3"/>
  <c r="K13" i="3"/>
  <c r="G13" i="3"/>
  <c r="C13" i="3"/>
  <c r="K12" i="3"/>
  <c r="G12" i="3"/>
  <c r="C12" i="3"/>
  <c r="K11" i="3"/>
  <c r="G11" i="3"/>
  <c r="C11" i="3"/>
  <c r="K10" i="3"/>
  <c r="G10" i="3"/>
  <c r="C10" i="3"/>
  <c r="K9" i="3"/>
  <c r="G9" i="3"/>
  <c r="C9" i="3"/>
  <c r="K8" i="3"/>
  <c r="G8" i="3"/>
  <c r="C8" i="3"/>
  <c r="K7" i="3"/>
  <c r="G7" i="3"/>
  <c r="C7" i="3"/>
  <c r="K6" i="3"/>
  <c r="G6" i="3"/>
  <c r="C6" i="3"/>
  <c r="K5" i="3"/>
  <c r="G5" i="3"/>
  <c r="C5" i="3"/>
  <c r="K4" i="3"/>
  <c r="G4" i="3"/>
  <c r="C4" i="3"/>
  <c r="K3" i="3"/>
  <c r="G3" i="3"/>
  <c r="C3" i="3"/>
  <c r="K2" i="3"/>
  <c r="G2" i="3"/>
  <c r="C2" i="3"/>
  <c r="K1" i="3"/>
  <c r="G1" i="3"/>
  <c r="C1" i="3"/>
  <c r="G119" i="1"/>
  <c r="C119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G112" i="1"/>
  <c r="C112" i="1"/>
  <c r="G111" i="1"/>
  <c r="C111" i="1"/>
  <c r="G110" i="1"/>
  <c r="C110" i="1"/>
  <c r="G109" i="1"/>
  <c r="G107" i="1"/>
  <c r="C107" i="1"/>
  <c r="G106" i="1"/>
  <c r="C106" i="1"/>
  <c r="G105" i="1"/>
  <c r="C105" i="1"/>
  <c r="G104" i="1"/>
  <c r="C104" i="1"/>
  <c r="G103" i="1"/>
  <c r="C103" i="1"/>
  <c r="G102" i="1"/>
  <c r="C102" i="1"/>
  <c r="G101" i="1"/>
  <c r="C101" i="1"/>
  <c r="G100" i="1"/>
  <c r="C100" i="1"/>
  <c r="G99" i="1"/>
  <c r="C99" i="1"/>
  <c r="G98" i="1"/>
  <c r="C98" i="1"/>
  <c r="G97" i="1"/>
  <c r="C97" i="1"/>
  <c r="G95" i="1"/>
  <c r="C95" i="1"/>
  <c r="G94" i="1"/>
  <c r="C94" i="1"/>
  <c r="G93" i="1"/>
  <c r="C93" i="1"/>
  <c r="G92" i="1"/>
  <c r="C92" i="1"/>
  <c r="G91" i="1"/>
  <c r="C91" i="1"/>
  <c r="G90" i="1"/>
  <c r="C90" i="1"/>
  <c r="G89" i="1"/>
  <c r="C89" i="1"/>
  <c r="G88" i="1"/>
  <c r="C88" i="1"/>
  <c r="G87" i="1"/>
  <c r="C87" i="1"/>
  <c r="G86" i="1"/>
  <c r="C86" i="1"/>
  <c r="G85" i="1"/>
  <c r="C85" i="1"/>
  <c r="G83" i="1"/>
  <c r="C83" i="1"/>
  <c r="G82" i="1"/>
  <c r="C82" i="1"/>
  <c r="G81" i="1"/>
  <c r="C81" i="1"/>
  <c r="G80" i="1"/>
  <c r="C80" i="1"/>
  <c r="G79" i="1"/>
  <c r="C79" i="1"/>
  <c r="G78" i="1"/>
  <c r="C78" i="1"/>
  <c r="G77" i="1"/>
  <c r="C77" i="1"/>
  <c r="G76" i="1"/>
  <c r="C76" i="1"/>
  <c r="G75" i="1"/>
  <c r="C75" i="1"/>
  <c r="G74" i="1"/>
  <c r="C74" i="1"/>
  <c r="G73" i="1"/>
  <c r="C73" i="1"/>
  <c r="G71" i="1"/>
  <c r="C71" i="1"/>
  <c r="G70" i="1"/>
  <c r="C70" i="1"/>
  <c r="G69" i="1"/>
  <c r="C69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C61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1" i="1"/>
  <c r="C11" i="1"/>
  <c r="G10" i="1"/>
  <c r="C10" i="1"/>
  <c r="G9" i="1"/>
  <c r="C9" i="1"/>
  <c r="G8" i="1"/>
  <c r="C8" i="1"/>
  <c r="G7" i="1"/>
  <c r="C7" i="1"/>
  <c r="G6" i="1"/>
  <c r="C6" i="1"/>
  <c r="G5" i="1"/>
  <c r="C5" i="1"/>
  <c r="G4" i="1"/>
  <c r="C4" i="1"/>
  <c r="G3" i="1"/>
  <c r="C3" i="1"/>
  <c r="G2" i="1"/>
  <c r="C2" i="1"/>
  <c r="G1" i="1"/>
  <c r="C1" i="1"/>
</calcChain>
</file>

<file path=xl/sharedStrings.xml><?xml version="1.0" encoding="utf-8"?>
<sst xmlns="http://schemas.openxmlformats.org/spreadsheetml/2006/main" count="1547" uniqueCount="909">
  <si>
    <t>Row 8</t>
  </si>
  <si>
    <t xml:space="preserve">Arts; </t>
  </si>
  <si>
    <t>Row 18</t>
  </si>
  <si>
    <t>Row 28</t>
  </si>
  <si>
    <t xml:space="preserve">Sports; </t>
  </si>
  <si>
    <t xml:space="preserve">Gaming; </t>
  </si>
  <si>
    <t xml:space="preserve">HeritageCulture; </t>
  </si>
  <si>
    <t xml:space="preserve">HealthWellbeing; </t>
  </si>
  <si>
    <t xml:space="preserve">Environment; </t>
  </si>
  <si>
    <t xml:space="preserve">Entrepreneurship; </t>
  </si>
  <si>
    <t xml:space="preserve">PersonalDevelopment;  </t>
  </si>
  <si>
    <t xml:space="preserve">CurrentAffairs; </t>
  </si>
  <si>
    <t xml:space="preserve">CommunityService; </t>
  </si>
  <si>
    <t xml:space="preserve">Others; </t>
  </si>
  <si>
    <t>Row 9</t>
  </si>
  <si>
    <t>Row 19</t>
  </si>
  <si>
    <t>Row 29</t>
  </si>
  <si>
    <t>Row 10</t>
  </si>
  <si>
    <t>Row 20</t>
  </si>
  <si>
    <t>Row 30</t>
  </si>
  <si>
    <t>Row 11</t>
  </si>
  <si>
    <t>Row 21</t>
  </si>
  <si>
    <t>Row 31</t>
  </si>
  <si>
    <t>Row 12</t>
  </si>
  <si>
    <t>Row 22</t>
  </si>
  <si>
    <t>Row 32</t>
  </si>
  <si>
    <t>Row 13</t>
  </si>
  <si>
    <t>Row 23</t>
  </si>
  <si>
    <t>Row 33</t>
  </si>
  <si>
    <t>Row 14</t>
  </si>
  <si>
    <t>Row 24</t>
  </si>
  <si>
    <t>Row 34</t>
  </si>
  <si>
    <t>Row 15</t>
  </si>
  <si>
    <t>Row 25</t>
  </si>
  <si>
    <t>Row 35</t>
  </si>
  <si>
    <t>Row 16</t>
  </si>
  <si>
    <t>Row 26</t>
  </si>
  <si>
    <t>Row 36</t>
  </si>
  <si>
    <t>Row 17</t>
  </si>
  <si>
    <t>Row 27</t>
  </si>
  <si>
    <t>Row 37</t>
  </si>
  <si>
    <t>Serial Number</t>
  </si>
  <si>
    <t>3. Race</t>
  </si>
  <si>
    <t>4. Last 4 characters of your NRIC (e.g. 764J)</t>
  </si>
  <si>
    <t xml:space="preserve">5. Residential Status </t>
  </si>
  <si>
    <t>6. Year of Birth</t>
  </si>
  <si>
    <t>9. Postal Code</t>
  </si>
  <si>
    <t xml:space="preserve"> 10. Occupational Status</t>
  </si>
  <si>
    <t>If Others, please specify</t>
  </si>
  <si>
    <r>
      <rPr>
        <b/>
        <sz val="11"/>
        <color theme="1"/>
        <rFont val="Calibri"/>
        <family val="2"/>
      </rPr>
      <t xml:space="preserve">11. Highest Education Attained
</t>
    </r>
    <r>
      <rPr>
        <sz val="9"/>
        <color rgb="FF000000"/>
        <rFont val="Calibri"/>
        <family val="2"/>
      </rPr>
      <t>(Depending on the option you select for this question, please skip to the respective sub-question Q11.1-11.6)</t>
    </r>
  </si>
  <si>
    <t>13. Field of Work</t>
  </si>
  <si>
    <r>
      <rPr>
        <b/>
        <sz val="11"/>
        <color theme="1"/>
        <rFont val="Calibri"/>
        <family val="2"/>
      </rPr>
      <t xml:space="preserve">14. Areas of interest (You may choose more than 1). </t>
    </r>
    <r>
      <rPr>
        <sz val="11"/>
        <color theme="1"/>
        <rFont val="Calibri"/>
        <family val="2"/>
      </rPr>
      <t>(The first option you've chosen will re-appear in the drop-down list. You can ignore that and continue choosing other options that appear next to it.)</t>
    </r>
  </si>
  <si>
    <t>14a.If you have selected Community Service as one of your areas of interest, please select the causes that you are interested in. (You may choose more than 1 option)</t>
  </si>
  <si>
    <t>Male</t>
  </si>
  <si>
    <t>Chinese</t>
  </si>
  <si>
    <t>Singapore Citizen</t>
  </si>
  <si>
    <t>University Student</t>
  </si>
  <si>
    <t>Secondary &amp; Junior College</t>
  </si>
  <si>
    <t>St. Andrew’s Junior College</t>
  </si>
  <si>
    <t>Others</t>
  </si>
  <si>
    <t xml:space="preserve">No </t>
  </si>
  <si>
    <t>Female</t>
  </si>
  <si>
    <t>River Valley High School (Junior College)</t>
  </si>
  <si>
    <t>Jurong Pioneer Junior College</t>
  </si>
  <si>
    <t>Anglo-Chinese School (Independent) (Junior College)</t>
  </si>
  <si>
    <t>Polytechnic Diploma</t>
  </si>
  <si>
    <t>Singapore Polytechnic</t>
  </si>
  <si>
    <t>Temasek Polytechnic</t>
  </si>
  <si>
    <t>Dunman High School (Junior College)</t>
  </si>
  <si>
    <t>Anglo-Chinese Junior College</t>
  </si>
  <si>
    <t>Tampines Meridian Junior College</t>
  </si>
  <si>
    <t>Victoria Junior College</t>
  </si>
  <si>
    <t xml:space="preserve">Children; </t>
  </si>
  <si>
    <t xml:space="preserve">Digital; </t>
  </si>
  <si>
    <t xml:space="preserve">Education; </t>
  </si>
  <si>
    <t xml:space="preserve">Eldercare; </t>
  </si>
  <si>
    <t xml:space="preserve">Families; </t>
  </si>
  <si>
    <t xml:space="preserve">Health; </t>
  </si>
  <si>
    <t xml:space="preserve">Heritage; </t>
  </si>
  <si>
    <t xml:space="preserve">SpecialNeeds; </t>
  </si>
  <si>
    <t xml:space="preserve">Youth; </t>
  </si>
  <si>
    <t>11. Highest Education Attained</t>
  </si>
  <si>
    <t>11.1. If you select Secondary &amp; Junior College at Question 16, please choose from the options below</t>
  </si>
  <si>
    <t>11.2. If you select Post Secondary at Question 16, please choose from the options below</t>
  </si>
  <si>
    <t>11.3. If you select Polytechnic Diploma at  Question 16, please choose from the options below</t>
  </si>
  <si>
    <t>11.4. If you chosee Bachelor's Or Equivalent at Question 16, please choose from the options below</t>
  </si>
  <si>
    <t>11.5. If you choose Master's And Doctorate Or Equivalent at Question 16, please choose from the options below</t>
  </si>
  <si>
    <t>11.6. If you select Professional Qualification And Other Diploma at Question 16, please choose from the options below</t>
  </si>
  <si>
    <t xml:space="preserve">12. Designation </t>
  </si>
  <si>
    <t>14. Area of Interest</t>
  </si>
  <si>
    <t xml:space="preserve">14a.If you have selected Community Service as one of your areas of interest, please select the causes that you are interested in. </t>
  </si>
  <si>
    <t>15. PDPA</t>
  </si>
  <si>
    <t>Achehnese</t>
  </si>
  <si>
    <t>Secondary Student</t>
  </si>
  <si>
    <t>Admiralty Secondary School</t>
  </si>
  <si>
    <t>Nanyang Polytechnic</t>
  </si>
  <si>
    <t>Manager</t>
  </si>
  <si>
    <t>Accounting / Auditing</t>
  </si>
  <si>
    <t>Media (e.g. Phography, Design, Video Production)</t>
  </si>
  <si>
    <t>Arts</t>
  </si>
  <si>
    <t xml:space="preserve">Yes </t>
  </si>
  <si>
    <t>Afghan</t>
  </si>
  <si>
    <t>Singapore PR</t>
  </si>
  <si>
    <t>ITE Student</t>
  </si>
  <si>
    <t>Ahmad Ibrahim Secondary School</t>
  </si>
  <si>
    <t>Ngee Ann Polytechnic</t>
  </si>
  <si>
    <t>Executive</t>
  </si>
  <si>
    <t>Administration / Support</t>
  </si>
  <si>
    <t>Arts (e.g. Visual Arts, Performing Arts, Music, Dance)</t>
  </si>
  <si>
    <t>Children</t>
  </si>
  <si>
    <t>African</t>
  </si>
  <si>
    <t>Foreigner</t>
  </si>
  <si>
    <t>JC Student</t>
  </si>
  <si>
    <t>Anderson Secondary School</t>
  </si>
  <si>
    <t>Republic Polytechnic</t>
  </si>
  <si>
    <t>Director</t>
  </si>
  <si>
    <t>Advertising/ Marketing / Public Relations</t>
  </si>
  <si>
    <t>Sports (e.g. Mainstream Sports, Extreme Sports)</t>
  </si>
  <si>
    <t>Digital</t>
  </si>
  <si>
    <t>Albanian</t>
  </si>
  <si>
    <t>Poly Student</t>
  </si>
  <si>
    <t>Ang Mo Kio Secondary School</t>
  </si>
  <si>
    <t>Arts &amp; Design</t>
  </si>
  <si>
    <t>Gaming (e.g. Console, Mobile, Game Design, E-Sports)</t>
  </si>
  <si>
    <t>Education</t>
  </si>
  <si>
    <t>Ambonese</t>
  </si>
  <si>
    <t>National Service Full-Time</t>
  </si>
  <si>
    <t>Anglican High School</t>
  </si>
  <si>
    <t>Banking / Finance / Insurance</t>
  </si>
  <si>
    <t>Heritage &amp; Culture (e.g. Discovery Trails, Traditional Trails)</t>
  </si>
  <si>
    <t>Eldercare</t>
  </si>
  <si>
    <t>American</t>
  </si>
  <si>
    <t>Bachelor's Or Equivalent</t>
  </si>
  <si>
    <t>Anglo-Chinese School (Barker Road)</t>
  </si>
  <si>
    <t>Biotech &amp; Pharmaceutical</t>
  </si>
  <si>
    <t>Health&amp; Well-being (e.g. Mental Health, Health &amp; Fitness)</t>
  </si>
  <si>
    <t>Environment and Water</t>
  </si>
  <si>
    <t>Amerindian</t>
  </si>
  <si>
    <t>Full-Time Employment</t>
  </si>
  <si>
    <t>Anglo-Chinese School (Independent) (Secondary)</t>
  </si>
  <si>
    <t>Buiding &amp; Estate Management</t>
  </si>
  <si>
    <t>Community Service (e.g. Special Needs, Family, Elderly, Children &amp; Youths)</t>
  </si>
  <si>
    <t>Families</t>
  </si>
  <si>
    <t>Anglo Burmese</t>
  </si>
  <si>
    <t>Part-Time Employment</t>
  </si>
  <si>
    <t>Assumption English School</t>
  </si>
  <si>
    <t>Community &amp; Social Services</t>
  </si>
  <si>
    <t>Environment (e.g. Climate Change, Green Movement, Recycling)</t>
  </si>
  <si>
    <t>Health</t>
  </si>
  <si>
    <t>Anglo Chinese</t>
  </si>
  <si>
    <t>Self- Employed</t>
  </si>
  <si>
    <t>Assumption Pathway School</t>
  </si>
  <si>
    <t>Construction</t>
  </si>
  <si>
    <t>Entrepreneurship (e.g. Start-Ups, Incubators, Social Enterprises)</t>
  </si>
  <si>
    <t>Heritage</t>
  </si>
  <si>
    <t>Anglo Filipino</t>
  </si>
  <si>
    <t>Unemployed</t>
  </si>
  <si>
    <t>Bartley Secondary School</t>
  </si>
  <si>
    <t>Customer Service</t>
  </si>
  <si>
    <t>Personal Development (e.g. Skills Upgrading, Career Readiness)</t>
  </si>
  <si>
    <t>Special Needs/ Disabilities</t>
  </si>
  <si>
    <t>Anglo Indian</t>
  </si>
  <si>
    <t>Retired</t>
  </si>
  <si>
    <t>Beatty Secondary School</t>
  </si>
  <si>
    <t>Education / Training</t>
  </si>
  <si>
    <t>Current Affairs (e.g. Economics, Politics &amp; Civil Society)</t>
  </si>
  <si>
    <t>Sports</t>
  </si>
  <si>
    <t>Anglo Saxon</t>
  </si>
  <si>
    <t>Bedok Green Secondary School</t>
  </si>
  <si>
    <t>Engineering</t>
  </si>
  <si>
    <t>Youth</t>
  </si>
  <si>
    <t>Anglo Thai</t>
  </si>
  <si>
    <t>Bedok South Secondary School</t>
  </si>
  <si>
    <t>Entertainment / Performance</t>
  </si>
  <si>
    <t>Annamite</t>
  </si>
  <si>
    <t>Bendemeer Secondary School</t>
  </si>
  <si>
    <t>Government &amp; Policy</t>
  </si>
  <si>
    <t>Arab</t>
  </si>
  <si>
    <t>Bowen Secondary School</t>
  </si>
  <si>
    <t>Healthcare</t>
  </si>
  <si>
    <t>Armenian</t>
  </si>
  <si>
    <t>Bedok View Secondary School</t>
  </si>
  <si>
    <t>Homemaker</t>
  </si>
  <si>
    <t>Aryan</t>
  </si>
  <si>
    <t>Boon Lay Secondary School</t>
  </si>
  <si>
    <t>Hospitality</t>
  </si>
  <si>
    <t>Assami</t>
  </si>
  <si>
    <t>Broadrick Secondary School</t>
  </si>
  <si>
    <t>Human Resource / Organisation Development</t>
  </si>
  <si>
    <t>Australian</t>
  </si>
  <si>
    <t>Bukit Batok Secondary School</t>
  </si>
  <si>
    <t>Information Technology</t>
  </si>
  <si>
    <t>Austrian</t>
  </si>
  <si>
    <t>Bukit Panjang Govt. High School</t>
  </si>
  <si>
    <t>Installation / Maintenance / Repair</t>
  </si>
  <si>
    <t>Azeri</t>
  </si>
  <si>
    <t>Bukit Merah Secondary School</t>
  </si>
  <si>
    <t>Investigation</t>
  </si>
  <si>
    <t>Bajau</t>
  </si>
  <si>
    <t>Bukit View Secondary School</t>
  </si>
  <si>
    <t>Legal</t>
  </si>
  <si>
    <t>Balinese</t>
  </si>
  <si>
    <t>Manufacturing</t>
  </si>
  <si>
    <t>Bamar</t>
  </si>
  <si>
    <t>Media and Communications</t>
  </si>
  <si>
    <t>Bangala</t>
  </si>
  <si>
    <t>Personal Care &amp; Service</t>
  </si>
  <si>
    <t>Bangladeshi</t>
  </si>
  <si>
    <t>Catholic Junior College</t>
  </si>
  <si>
    <t>Research and Analysis</t>
  </si>
  <si>
    <t>Banjarese</t>
  </si>
  <si>
    <t>Sales</t>
  </si>
  <si>
    <t>Banten</t>
  </si>
  <si>
    <t>Basque</t>
  </si>
  <si>
    <t>Eunoia Junior College</t>
  </si>
  <si>
    <t>Transport</t>
  </si>
  <si>
    <t>Batak</t>
  </si>
  <si>
    <t>Hwa Chong Institution (Junior College)</t>
  </si>
  <si>
    <t>Uniformed Services</t>
  </si>
  <si>
    <t>Belgian</t>
  </si>
  <si>
    <t>Bengali</t>
  </si>
  <si>
    <t>Betawi</t>
  </si>
  <si>
    <t>Bhutanese</t>
  </si>
  <si>
    <t>Nanyang Junior College</t>
  </si>
  <si>
    <t>Aureus Conservatory</t>
  </si>
  <si>
    <t>Bidayuh</t>
  </si>
  <si>
    <t>National Junior College (Junior College)</t>
  </si>
  <si>
    <t>Avanta Academy</t>
  </si>
  <si>
    <t>Bisaya</t>
  </si>
  <si>
    <t>Raffles Institution (Junior College)</t>
  </si>
  <si>
    <t>Bosniak</t>
  </si>
  <si>
    <t>Boyanese</t>
  </si>
  <si>
    <t>Brahmin</t>
  </si>
  <si>
    <t>Brazilian</t>
  </si>
  <si>
    <t>St. Joseph’s Institution (Junior College)</t>
  </si>
  <si>
    <t>British</t>
  </si>
  <si>
    <t>Bugis</t>
  </si>
  <si>
    <t>Bulgarian</t>
  </si>
  <si>
    <t>Yishun Innova Junior College</t>
  </si>
  <si>
    <t>Burgher</t>
  </si>
  <si>
    <t>Burmese</t>
  </si>
  <si>
    <t>Butonese</t>
  </si>
  <si>
    <t>Cambodian</t>
  </si>
  <si>
    <t>Canberra Secondary School</t>
  </si>
  <si>
    <t>Canadian</t>
  </si>
  <si>
    <t>Catholic High School (Secondary)</t>
  </si>
  <si>
    <t>Brighton College (Singapore)</t>
  </si>
  <si>
    <t>Cape Coloured</t>
  </si>
  <si>
    <t>Cedar Girls’ Secondary School</t>
  </si>
  <si>
    <t>Caribbean</t>
  </si>
  <si>
    <t>Changkat Changi Secondary School</t>
  </si>
  <si>
    <t>Caucasian</t>
  </si>
  <si>
    <t>Christ Church Secondary School</t>
  </si>
  <si>
    <t>Ceylon Moor</t>
  </si>
  <si>
    <t>Chua Chu Kang Secondary School</t>
  </si>
  <si>
    <t>Ceylonese</t>
  </si>
  <si>
    <t>Chung Cheng High School (Main)</t>
  </si>
  <si>
    <t>Chamorro</t>
  </si>
  <si>
    <t>Chung Cheng High School (Yishun)</t>
  </si>
  <si>
    <t>Clementi Town Secondary School</t>
  </si>
  <si>
    <t>Cocos</t>
  </si>
  <si>
    <t>Commonwealth Secondary School</t>
  </si>
  <si>
    <t>Cornish</t>
  </si>
  <si>
    <t>Compassvale Secondary School</t>
  </si>
  <si>
    <t>Creole</t>
  </si>
  <si>
    <t>Crescent Girls’ School</t>
  </si>
  <si>
    <t>Croat</t>
  </si>
  <si>
    <t>Crest Secondary School</t>
  </si>
  <si>
    <t>Czech</t>
  </si>
  <si>
    <t>Damai Secondary School</t>
  </si>
  <si>
    <t>Czechoslovak</t>
  </si>
  <si>
    <t>Deyi Secondary School</t>
  </si>
  <si>
    <t>Dane</t>
  </si>
  <si>
    <t>Dunearn Secondary School</t>
  </si>
  <si>
    <t>Dayak</t>
  </si>
  <si>
    <t>Dunman High School (Secondary)</t>
  </si>
  <si>
    <t>Dusun</t>
  </si>
  <si>
    <t>Dunman Secondary School</t>
  </si>
  <si>
    <t>Dutch</t>
  </si>
  <si>
    <t>East Spring Secondary School</t>
  </si>
  <si>
    <t>Dutch Burgher</t>
  </si>
  <si>
    <t>Edgefield Secondary School</t>
  </si>
  <si>
    <t>Egyptian</t>
  </si>
  <si>
    <t>Evergreen Secondary School</t>
  </si>
  <si>
    <t>English</t>
  </si>
  <si>
    <t>Fairfield Methodist School (Secondary)</t>
  </si>
  <si>
    <t>Ethiopian</t>
  </si>
  <si>
    <t>Fajar Secondary School</t>
  </si>
  <si>
    <t>Eurasian</t>
  </si>
  <si>
    <t>Fuchun Secondary School</t>
  </si>
  <si>
    <t>European</t>
  </si>
  <si>
    <t>Fuhua Secondary School</t>
  </si>
  <si>
    <t>Fijian</t>
  </si>
  <si>
    <t>Gan Eng Seng School</t>
  </si>
  <si>
    <t>Filipino</t>
  </si>
  <si>
    <t>Geylang Methodist School (Secondary)</t>
  </si>
  <si>
    <t>Finn</t>
  </si>
  <si>
    <t>Greendale Secondary School</t>
  </si>
  <si>
    <t>Dynamics International School</t>
  </si>
  <si>
    <t>Flemish</t>
  </si>
  <si>
    <t>Greenridge Secondary School</t>
  </si>
  <si>
    <t>French</t>
  </si>
  <si>
    <t>Guangyang Secondary School</t>
  </si>
  <si>
    <t>German</t>
  </si>
  <si>
    <t>Hai Sing Catholic School</t>
  </si>
  <si>
    <t>Ghanaian</t>
  </si>
  <si>
    <t>Hillgrove Secondary School</t>
  </si>
  <si>
    <t>Goan</t>
  </si>
  <si>
    <t>Holy Innocents’ High School</t>
  </si>
  <si>
    <t>Goanese</t>
  </si>
  <si>
    <t>Hougang Secondary School</t>
  </si>
  <si>
    <t>Greek</t>
  </si>
  <si>
    <t>Hua Yi Secondary School</t>
  </si>
  <si>
    <t>Gujarati</t>
  </si>
  <si>
    <t>Hwa Chong Institution (Secondary)</t>
  </si>
  <si>
    <t>Gurkha</t>
  </si>
  <si>
    <t>Junyuan Secondary School</t>
  </si>
  <si>
    <t>Haitian</t>
  </si>
  <si>
    <t>Jurong Secondary School</t>
  </si>
  <si>
    <t>Hawaiian</t>
  </si>
  <si>
    <t>Jurong West Secondary School</t>
  </si>
  <si>
    <t>Hindustani</t>
  </si>
  <si>
    <t>Jurongville Secondary School</t>
  </si>
  <si>
    <t>Hispanic</t>
  </si>
  <si>
    <t>Juying Secondary School</t>
  </si>
  <si>
    <t>Hollander</t>
  </si>
  <si>
    <t>Kent Ridge Secondary School</t>
  </si>
  <si>
    <t>Hungarian</t>
  </si>
  <si>
    <t>Kranji Secondary School</t>
  </si>
  <si>
    <t>Iban</t>
  </si>
  <si>
    <t>Kuo Chuan Presbyterian Secondary School</t>
  </si>
  <si>
    <t>Icelander</t>
  </si>
  <si>
    <t>Loyang View Secondary School</t>
  </si>
  <si>
    <t>Indian</t>
  </si>
  <si>
    <t>Manjusri Secondary School</t>
  </si>
  <si>
    <t>Indonesian</t>
  </si>
  <si>
    <t>Maris Stella High School (Secondary)</t>
  </si>
  <si>
    <t>Inuit</t>
  </si>
  <si>
    <t>Marsiling Secondary School</t>
  </si>
  <si>
    <t>G I G International School</t>
  </si>
  <si>
    <t>Iranian</t>
  </si>
  <si>
    <t>Mayflower Secondary School</t>
  </si>
  <si>
    <t>Iraqi</t>
  </si>
  <si>
    <t>Meridian Secondary School</t>
  </si>
  <si>
    <t>Irish</t>
  </si>
  <si>
    <t>Methodist Girls’ School (Secondary)</t>
  </si>
  <si>
    <t>Isoko</t>
  </si>
  <si>
    <t>Montfort Secondary School</t>
  </si>
  <si>
    <t>Israeli</t>
  </si>
  <si>
    <t>Italian</t>
  </si>
  <si>
    <t>Nan Chiau High School</t>
  </si>
  <si>
    <t>Jakun</t>
  </si>
  <si>
    <t>Nan Hua High School</t>
  </si>
  <si>
    <t>Jamaican</t>
  </si>
  <si>
    <t>Nanyang Girls’ High School</t>
  </si>
  <si>
    <t>Japanese</t>
  </si>
  <si>
    <t>National Junior College (Secondary)</t>
  </si>
  <si>
    <t>Javanese</t>
  </si>
  <si>
    <t>Naval Base Secondary School</t>
  </si>
  <si>
    <t>Jew</t>
  </si>
  <si>
    <t>New Town Secondary School</t>
  </si>
  <si>
    <t>Jordanian</t>
  </si>
  <si>
    <t>Ngee Ann Secondary School</t>
  </si>
  <si>
    <t>Kachin</t>
  </si>
  <si>
    <t>North Vista Secondary School</t>
  </si>
  <si>
    <t>Kadazan</t>
  </si>
  <si>
    <t>Kampuchean</t>
  </si>
  <si>
    <t>Northbrooks Secondary School</t>
  </si>
  <si>
    <t>Karen</t>
  </si>
  <si>
    <t>Northland Secondary School</t>
  </si>
  <si>
    <t>Kayah</t>
  </si>
  <si>
    <t>Orchid Park Secondary School</t>
  </si>
  <si>
    <t>Kayan</t>
  </si>
  <si>
    <t>Outram Secondary School</t>
  </si>
  <si>
    <t>Kayin</t>
  </si>
  <si>
    <t>Pasir Ris Secondary School</t>
  </si>
  <si>
    <t>Kazakh</t>
  </si>
  <si>
    <t>Pasir Ris Crest Secondary School</t>
  </si>
  <si>
    <t>Kelabit</t>
  </si>
  <si>
    <t>Paya Lebar Methodist Girls’ School (Secondary)</t>
  </si>
  <si>
    <t>Kenyah</t>
  </si>
  <si>
    <t>Pei Hwa Secondary School</t>
  </si>
  <si>
    <t>Kenyan</t>
  </si>
  <si>
    <t>Peicai Secondary School</t>
  </si>
  <si>
    <t>Khasi</t>
  </si>
  <si>
    <t>Peirce Secondary School</t>
  </si>
  <si>
    <t>Khmer</t>
  </si>
  <si>
    <t>Ping Yi Secondary School</t>
  </si>
  <si>
    <t>Kinh</t>
  </si>
  <si>
    <t>Presbyterian High School</t>
  </si>
  <si>
    <t>Korean</t>
  </si>
  <si>
    <t>Punggol Secondary School</t>
  </si>
  <si>
    <t>Kyrgyz</t>
  </si>
  <si>
    <t>Queenstown Secondary School</t>
  </si>
  <si>
    <t>Lao</t>
  </si>
  <si>
    <t>Queensway Secondary School</t>
  </si>
  <si>
    <t>Latin</t>
  </si>
  <si>
    <t>Raffles Girls’ School (Secondary)</t>
  </si>
  <si>
    <t>Latvian</t>
  </si>
  <si>
    <t>Raffles Institution (Secondary)</t>
  </si>
  <si>
    <t>Lebanese</t>
  </si>
  <si>
    <t>Regent Secondary School</t>
  </si>
  <si>
    <t>Libyan</t>
  </si>
  <si>
    <t>River Valley High School (Secondary)</t>
  </si>
  <si>
    <t>Lithuanian</t>
  </si>
  <si>
    <t>Riverside Secondary School</t>
  </si>
  <si>
    <t>Luxembourger</t>
  </si>
  <si>
    <t>Madurese</t>
  </si>
  <si>
    <t>Magyars</t>
  </si>
  <si>
    <t>Sembawang Secondary School</t>
  </si>
  <si>
    <t>Mahratta</t>
  </si>
  <si>
    <t>Seng Kang Secondary School</t>
  </si>
  <si>
    <t>Makasarese</t>
  </si>
  <si>
    <t>Serangoon Garden Secondary School</t>
  </si>
  <si>
    <t>Malabari</t>
  </si>
  <si>
    <t>Singapore Chinese Girls’ School</t>
  </si>
  <si>
    <t>Malagasy</t>
  </si>
  <si>
    <t>Serangoon Secondary School</t>
  </si>
  <si>
    <t>Malay</t>
  </si>
  <si>
    <t>Malayalee</t>
  </si>
  <si>
    <t>Spectra Secondary School</t>
  </si>
  <si>
    <t>Maldivian</t>
  </si>
  <si>
    <t>Springfield Secondary School</t>
  </si>
  <si>
    <t>Maltese</t>
  </si>
  <si>
    <t>St. Andrew’s Secondary School</t>
  </si>
  <si>
    <t>Manipuri</t>
  </si>
  <si>
    <t>St. Anthony’s Canossian Secondary School</t>
  </si>
  <si>
    <t>Manx</t>
  </si>
  <si>
    <t>St. Gabriel’s Secondary School</t>
  </si>
  <si>
    <t>Maori</t>
  </si>
  <si>
    <t>St. Hilda’s Secondary School</t>
  </si>
  <si>
    <t>Marathi</t>
  </si>
  <si>
    <t>St. Joseph’s Institution (Secondary)</t>
  </si>
  <si>
    <t>Mauritian</t>
  </si>
  <si>
    <t>St. Margaret’s Secondary School</t>
  </si>
  <si>
    <t>J L Institution</t>
  </si>
  <si>
    <t>Melanau</t>
  </si>
  <si>
    <t>St. Patrick’s School</t>
  </si>
  <si>
    <t>Melanesian</t>
  </si>
  <si>
    <t>Swiss Cottage Secondary School</t>
  </si>
  <si>
    <t>Mestizo</t>
  </si>
  <si>
    <t>Tampines Secondary School</t>
  </si>
  <si>
    <t>Metis</t>
  </si>
  <si>
    <t>Tanglin Secondary School</t>
  </si>
  <si>
    <t>Mexican</t>
  </si>
  <si>
    <t>Tanjong Katong Girls’ School</t>
  </si>
  <si>
    <t>Minangkabau</t>
  </si>
  <si>
    <t>Tanjong Katong Secondary School</t>
  </si>
  <si>
    <t>Moldavian</t>
  </si>
  <si>
    <t>Teck Whye Secondary School</t>
  </si>
  <si>
    <t>Mon</t>
  </si>
  <si>
    <t>Temasek Junior College (Secondary)</t>
  </si>
  <si>
    <t>Mongolian</t>
  </si>
  <si>
    <t>Temasek Secondary School</t>
  </si>
  <si>
    <t>Moroccan</t>
  </si>
  <si>
    <t>Unity Secondary School</t>
  </si>
  <si>
    <t>Murut</t>
  </si>
  <si>
    <t>Victoria School</t>
  </si>
  <si>
    <t>Naga</t>
  </si>
  <si>
    <t>West Spring Secondary School</t>
  </si>
  <si>
    <t>Nauruan</t>
  </si>
  <si>
    <t>Westwood Secondary School</t>
  </si>
  <si>
    <t>Negro</t>
  </si>
  <si>
    <t>Whitley Secondary School</t>
  </si>
  <si>
    <t>Nepalese</t>
  </si>
  <si>
    <t>Woodgrove Secondary School</t>
  </si>
  <si>
    <t>Netherlander</t>
  </si>
  <si>
    <t>Woodlands Ring Secondary School</t>
  </si>
  <si>
    <t>New Zealander</t>
  </si>
  <si>
    <t>Woodlands Secondary School</t>
  </si>
  <si>
    <t>Newar</t>
  </si>
  <si>
    <t>Xinmin Secondary School</t>
  </si>
  <si>
    <t>Nigerian</t>
  </si>
  <si>
    <t>Yio Chu Kang Secondary School</t>
  </si>
  <si>
    <t>Norwegian</t>
  </si>
  <si>
    <t>Yishun Secondary School</t>
  </si>
  <si>
    <t>Other Indian</t>
  </si>
  <si>
    <t>Yishun Town Secondary School</t>
  </si>
  <si>
    <t>Other Indonesian</t>
  </si>
  <si>
    <t>Yuan Ching Secondary School</t>
  </si>
  <si>
    <t>Yuhua Secondary School</t>
  </si>
  <si>
    <t>Pakistani</t>
  </si>
  <si>
    <t>Yusof Ishak Secondary School</t>
  </si>
  <si>
    <t>Palestine</t>
  </si>
  <si>
    <t>Yuying Secondary School</t>
  </si>
  <si>
    <t>Parsee</t>
  </si>
  <si>
    <t>Zhenghua Secondary School</t>
  </si>
  <si>
    <t>Pathan</t>
  </si>
  <si>
    <t>Zhonghua Secondary School</t>
  </si>
  <si>
    <t>Penan</t>
  </si>
  <si>
    <t>Persian</t>
  </si>
  <si>
    <t>Peruvian</t>
  </si>
  <si>
    <t>Pole</t>
  </si>
  <si>
    <t>Polish</t>
  </si>
  <si>
    <t>Polynesian</t>
  </si>
  <si>
    <t>Portuguese</t>
  </si>
  <si>
    <t>Punjabi</t>
  </si>
  <si>
    <t>Rajput</t>
  </si>
  <si>
    <t>Rakhine</t>
  </si>
  <si>
    <t>Romanian</t>
  </si>
  <si>
    <t>Russian</t>
  </si>
  <si>
    <t>Sammarinese</t>
  </si>
  <si>
    <t>Ngee Ann Academy</t>
  </si>
  <si>
    <t>Samoan</t>
  </si>
  <si>
    <t>North London Collegiate School (Singapore)</t>
  </si>
  <si>
    <t>Scot</t>
  </si>
  <si>
    <t>Serani</t>
  </si>
  <si>
    <t>Serbia/Montengerin</t>
  </si>
  <si>
    <t>Seychellois</t>
  </si>
  <si>
    <t>Shan</t>
  </si>
  <si>
    <t>Sikh</t>
  </si>
  <si>
    <t>Sindhi</t>
  </si>
  <si>
    <t>Sinhalese</t>
  </si>
  <si>
    <t>Sino Indian</t>
  </si>
  <si>
    <t>Sino Japanese</t>
  </si>
  <si>
    <t>Sino Kadazan</t>
  </si>
  <si>
    <t>Slavic</t>
  </si>
  <si>
    <t>Slovak</t>
  </si>
  <si>
    <t>Somali</t>
  </si>
  <si>
    <t>Spanish</t>
  </si>
  <si>
    <t>Sri Lankan</t>
  </si>
  <si>
    <t>Sudanese</t>
  </si>
  <si>
    <t>Sumatran</t>
  </si>
  <si>
    <t>Sundanese</t>
  </si>
  <si>
    <t>Swede</t>
  </si>
  <si>
    <t>Swedish</t>
  </si>
  <si>
    <t>Swiss</t>
  </si>
  <si>
    <t>Tajik</t>
  </si>
  <si>
    <t>Tamil</t>
  </si>
  <si>
    <t>Telugu</t>
  </si>
  <si>
    <t>Thai</t>
  </si>
  <si>
    <t>Tibetan</t>
  </si>
  <si>
    <t>Timor</t>
  </si>
  <si>
    <t>Tongan</t>
  </si>
  <si>
    <t>Turk</t>
  </si>
  <si>
    <t>Turkmen</t>
  </si>
  <si>
    <t>Ukrainian</t>
  </si>
  <si>
    <t>Unknown</t>
  </si>
  <si>
    <t>Uyghur</t>
  </si>
  <si>
    <t>Uzbek</t>
  </si>
  <si>
    <t>Venezuelan</t>
  </si>
  <si>
    <t>Vietnamese</t>
  </si>
  <si>
    <t>Welsh</t>
  </si>
  <si>
    <t>Yugoslav</t>
  </si>
  <si>
    <t>Zimbabwean</t>
  </si>
  <si>
    <t>Service Quality Centre</t>
  </si>
  <si>
    <t>The Perse School (Singapore)</t>
  </si>
  <si>
    <t>Compatibility Report for YCM Project Team Members Particulars Outreach Breakdown 15 March Doc 2.xls</t>
  </si>
  <si>
    <t>Run on 18/3/2021 11:46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</si>
  <si>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</si>
  <si>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</si>
  <si>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</si>
  <si>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</si>
  <si>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</si>
  <si>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'YCM Project Team Members'!C8:D27</t>
  </si>
  <si>
    <t>Excel 97-2003</t>
  </si>
  <si>
    <t>'YCM Project Team Members'!F8:F27</t>
  </si>
  <si>
    <t>'YCM Project Team Members'!K8:K27</t>
  </si>
  <si>
    <t>'YCM Project Team Members'!M8:M27</t>
  </si>
  <si>
    <t>'YCM Project Team Members'!O8:R27</t>
  </si>
  <si>
    <t>'YCM Project Team Members'!S8:S27</t>
  </si>
  <si>
    <t>'YCM Project Team Members'!U8:U27</t>
  </si>
  <si>
    <t>'YCM Project Team Members'!W8:W27</t>
  </si>
  <si>
    <t>'YCM Project Team Members'!Y8:Y27</t>
  </si>
  <si>
    <t>'YCM Project Team Members'!AA8:AA27</t>
  </si>
  <si>
    <t>'YCM Project Team Members'!AB8:AB27</t>
  </si>
  <si>
    <t>'YCM Project Team Members'!AD8:AD27</t>
  </si>
  <si>
    <t>'Validation'!A3:A5</t>
  </si>
  <si>
    <t>Minor loss of fidelity</t>
  </si>
  <si>
    <t>Some cells or styles in this workbook contain formatting that is not supported by the selected file format. These formats will be converted to the closest format available.</t>
  </si>
  <si>
    <r>
      <t xml:space="preserve">1. Full Name 
(As per your NRIC)
</t>
    </r>
    <r>
      <rPr>
        <b/>
        <sz val="11"/>
        <color rgb="FFFF0000"/>
        <rFont val="Calibri"/>
        <family val="2"/>
      </rPr>
      <t>(Team Leader to indicate beside your name)</t>
    </r>
    <r>
      <rPr>
        <b/>
        <sz val="11"/>
        <color theme="1"/>
        <rFont val="Calibri"/>
        <family val="2"/>
      </rPr>
      <t xml:space="preserve">                       </t>
    </r>
  </si>
  <si>
    <t>2. Sex</t>
  </si>
  <si>
    <t>8. Mobile Number</t>
  </si>
  <si>
    <t>7. Email Address</t>
  </si>
  <si>
    <t>No Formal Qualification / Pre-Primary / Primary</t>
  </si>
  <si>
    <t>ITE</t>
  </si>
  <si>
    <t>Other Qualification</t>
  </si>
  <si>
    <t>Post Degree</t>
  </si>
  <si>
    <t>Anderson Serangoon Junior College</t>
  </si>
  <si>
    <t>Millennia Institute (Junior College)</t>
  </si>
  <si>
    <t>NUS High School of Mathematics and Science (Junior College)</t>
  </si>
  <si>
    <t>NUS High School of Mathematics and Science (Secondary School)</t>
  </si>
  <si>
    <t>School of the Arts, Singapore (Junior College)</t>
  </si>
  <si>
    <t>School of the Arts, Singapore (Secondary)</t>
  </si>
  <si>
    <t>Singapore Sports School (Junior College)</t>
  </si>
  <si>
    <t>Singapore Sports School (Secondary)</t>
  </si>
  <si>
    <t>Temasek Junior College (Junior College)</t>
  </si>
  <si>
    <t>Chij Katong Convent</t>
  </si>
  <si>
    <t>Chij Secondary (Toa Payoh)</t>
  </si>
  <si>
    <t>Chij St. Joseph’s Convent</t>
  </si>
  <si>
    <t>Chij St. Nicholas Girls’ School (Secondary)</t>
  </si>
  <si>
    <t>Chij St. Theresa’s Convent</t>
  </si>
  <si>
    <t>Northlight School</t>
  </si>
  <si>
    <t>School of Science And Technology, Singapore</t>
  </si>
  <si>
    <t>Madrasah Al-Maarif Al-Islamiah (Secondary)</t>
  </si>
  <si>
    <t>Madrasah Alsagoff (Secondary)</t>
  </si>
  <si>
    <t>Madrasah Arabiah (Secondary)</t>
  </si>
  <si>
    <t>Madrasah Aljunied (Secondary)</t>
  </si>
  <si>
    <t>Madrasah Wak Tanjong (Secondary)</t>
  </si>
  <si>
    <t>Madrasah Al-Maarif Al-Islamiah (Pre-U)</t>
  </si>
  <si>
    <t>Madrasah Alsagoff (Pre-U)</t>
  </si>
  <si>
    <t>Madrasah Aljunied (Pre-U)</t>
  </si>
  <si>
    <t>Madrasah Wak Tanjong (Pre-U)</t>
  </si>
  <si>
    <t>ITE College Central (ITECC)</t>
  </si>
  <si>
    <t>ITE College East (ITECE)</t>
  </si>
  <si>
    <t>ITE College West (ITECW)</t>
  </si>
  <si>
    <t>Singapore Management University (SMU)</t>
  </si>
  <si>
    <t>Singapore University Of Technology and Design (SUTD)</t>
  </si>
  <si>
    <t>Singapore University Of Social Sciences (SUSS)</t>
  </si>
  <si>
    <t>Singapore Institute Of Technology (SIT)</t>
  </si>
  <si>
    <t>Nanyang Technological University (NTU)</t>
  </si>
  <si>
    <t>National University Of Singapore (NUS)</t>
  </si>
  <si>
    <t>National Institute Of Education (NIE)</t>
  </si>
  <si>
    <t>3Dsense Media School</t>
  </si>
  <si>
    <t>5 Steps Academy</t>
  </si>
  <si>
    <t>A &amp; M Wilkinson School Of Music &amp; Drama</t>
  </si>
  <si>
    <t>Aaarya Business College</t>
  </si>
  <si>
    <t>Aalto Executive Education Academy</t>
  </si>
  <si>
    <t>Academies Australasia College</t>
  </si>
  <si>
    <t>Academy For Corporate Management</t>
  </si>
  <si>
    <t>Academy Of Human Development</t>
  </si>
  <si>
    <t>Acc Institute Of Human Services</t>
  </si>
  <si>
    <t>Acctrain Academy</t>
  </si>
  <si>
    <t>Addison Institute</t>
  </si>
  <si>
    <t>Advance Supply Chain Training Centre</t>
  </si>
  <si>
    <t>Advent Links-Sauc Education Centre</t>
  </si>
  <si>
    <t>Aesthetics International Academy</t>
  </si>
  <si>
    <t>Air Transport Training College</t>
  </si>
  <si>
    <t>Alliance Francaise De Singapour</t>
  </si>
  <si>
    <t>Allspice Institute</t>
  </si>
  <si>
    <t>American Center For Education</t>
  </si>
  <si>
    <t>Amity Global Institute</t>
  </si>
  <si>
    <t>Ananda Marga International Academy</t>
  </si>
  <si>
    <t>Apro Training Centre</t>
  </si>
  <si>
    <t>Arc Learning Academy</t>
  </si>
  <si>
    <t>Arium School Of Arts And Sciences</t>
  </si>
  <si>
    <t>Ascend Education Centre</t>
  </si>
  <si>
    <t>Ascensia International School</t>
  </si>
  <si>
    <t>Ascott Centre For Excellence Of The Ascott Limited</t>
  </si>
  <si>
    <t>Ashford College Of Management And Technology</t>
  </si>
  <si>
    <t>Asian International College</t>
  </si>
  <si>
    <t>At-Sunrice Globalchef Academy</t>
  </si>
  <si>
    <t>Auston Institute Of Management</t>
  </si>
  <si>
    <t>Australia Institute Of Business And Technology - Asia</t>
  </si>
  <si>
    <t>Australian International School</t>
  </si>
  <si>
    <t>Aventis School Of Management</t>
  </si>
  <si>
    <t>Bac College (Singapore)</t>
  </si>
  <si>
    <t>Baking Industry Training College</t>
  </si>
  <si>
    <t>Barclyne College International</t>
  </si>
  <si>
    <t>Beacon International College</t>
  </si>
  <si>
    <t>Beauty Forever Learning Hub</t>
  </si>
  <si>
    <t>Birmingham Academy</t>
  </si>
  <si>
    <t>Bmc International College</t>
  </si>
  <si>
    <t>Bookkeeping College</t>
  </si>
  <si>
    <t>Boston Business School</t>
  </si>
  <si>
    <t>British Council (Singapore)</t>
  </si>
  <si>
    <t>British Education Centre</t>
  </si>
  <si>
    <t>Bizchamp International College</t>
  </si>
  <si>
    <t>Camford International College</t>
  </si>
  <si>
    <t>Canadian Education College</t>
  </si>
  <si>
    <t>Canadian International School</t>
  </si>
  <si>
    <t>Capelle Academy</t>
  </si>
  <si>
    <t>Capital College Of Management And Technology</t>
  </si>
  <si>
    <t>Cavenagh Institute</t>
  </si>
  <si>
    <t>Cerealtech School Of Baking Technology</t>
  </si>
  <si>
    <t>Chartered Institute Of Technology</t>
  </si>
  <si>
    <t>Chatsworth International School</t>
  </si>
  <si>
    <t>Chatsworth Medi@Rt Academy</t>
  </si>
  <si>
    <t>City College</t>
  </si>
  <si>
    <t>City Metropolitan College</t>
  </si>
  <si>
    <t>Coleman College</t>
  </si>
  <si>
    <t>College Of Allied Educators</t>
  </si>
  <si>
    <t>Cosmoprof Academy</t>
  </si>
  <si>
    <t>Counselling And Care Centre</t>
  </si>
  <si>
    <t>Csm Academy International</t>
  </si>
  <si>
    <t>Curtin Education Centre</t>
  </si>
  <si>
    <t>Das Academy</t>
  </si>
  <si>
    <t>Digipen Institute Of Technology Singapore</t>
  </si>
  <si>
    <t>Dimensions International College</t>
  </si>
  <si>
    <t>Dover Court International School</t>
  </si>
  <si>
    <t>Dps International School</t>
  </si>
  <si>
    <t>Dulwich College (Singapore)</t>
  </si>
  <si>
    <t>Dynamic World Montessori School</t>
  </si>
  <si>
    <t>East Asia Institute Of Management</t>
  </si>
  <si>
    <t>Eastwest Academy</t>
  </si>
  <si>
    <t>Edulearn International College</t>
  </si>
  <si>
    <t>Eduprospect Development College</t>
  </si>
  <si>
    <t>Eduquest International Institute</t>
  </si>
  <si>
    <t>Ef International Language Schools</t>
  </si>
  <si>
    <t>Ehl Campus (Singapore)</t>
  </si>
  <si>
    <t>Electronics Industries Training Centre</t>
  </si>
  <si>
    <t>Emeritus Institute Of Management</t>
  </si>
  <si>
    <t>Erc Institute</t>
  </si>
  <si>
    <t>Essec</t>
  </si>
  <si>
    <t>Etonhouse International School</t>
  </si>
  <si>
    <t>Eversafe Academy</t>
  </si>
  <si>
    <t>Executive Counselling And Training Academy</t>
  </si>
  <si>
    <t>Exerceo Business International College</t>
  </si>
  <si>
    <t>First Media Design School</t>
  </si>
  <si>
    <t>Fis International Education Institute</t>
  </si>
  <si>
    <t>Furen International School</t>
  </si>
  <si>
    <t>Fzd School Of Design</t>
  </si>
  <si>
    <t>G-Tec Computer Education Centre</t>
  </si>
  <si>
    <t>Gea Institute</t>
  </si>
  <si>
    <t>Gems World Academy (Singapore)</t>
  </si>
  <si>
    <t>General Assembly Space Academy</t>
  </si>
  <si>
    <t>Genesis School For Special Education</t>
  </si>
  <si>
    <t>Genetic Computer School</t>
  </si>
  <si>
    <t>German European School Singapore</t>
  </si>
  <si>
    <t>German Institute Of Science And Technology - Tum Asia</t>
  </si>
  <si>
    <t>Global Indian International School</t>
  </si>
  <si>
    <t>Global School Of Technology &amp; Management</t>
  </si>
  <si>
    <t>Global Training Services</t>
  </si>
  <si>
    <t>Globis Asia Campus</t>
  </si>
  <si>
    <t>Golden Compass School</t>
  </si>
  <si>
    <t>Guilford Training Centre</t>
  </si>
  <si>
    <t>Hallway International School</t>
  </si>
  <si>
    <t>Hanbridge School</t>
  </si>
  <si>
    <t>Heritage Academy</t>
  </si>
  <si>
    <t>Hfse International School</t>
  </si>
  <si>
    <t>Hillside World Academy</t>
  </si>
  <si>
    <t>Hmi Institute Of Health Sciences</t>
  </si>
  <si>
    <t>Hollandse School</t>
  </si>
  <si>
    <t>Htmi Hotel And Tourism Management Institute</t>
  </si>
  <si>
    <t>Hua Mei Training Academy Of Tsao Foundation</t>
  </si>
  <si>
    <t>Huada Nanyang College</t>
  </si>
  <si>
    <t>Human Capital (Singapore)</t>
  </si>
  <si>
    <t>Hyper Island Institute Of Higher Education</t>
  </si>
  <si>
    <t>Icas Training And Education College (Icastec)</t>
  </si>
  <si>
    <t>Icn Academy</t>
  </si>
  <si>
    <t>Imelda Unisex Hair Styling &amp; Beauty Training School</t>
  </si>
  <si>
    <t>Impart Learning Centre</t>
  </si>
  <si>
    <t>Informatics Academy</t>
  </si>
  <si>
    <t>Inlingua School Of Languages</t>
  </si>
  <si>
    <t>Insead</t>
  </si>
  <si>
    <t>Inspiration Design International School</t>
  </si>
  <si>
    <t>Inspire Education Centre</t>
  </si>
  <si>
    <t>Institute Of Arts And Sciences</t>
  </si>
  <si>
    <t>Institute Of Chinese Medical Studies</t>
  </si>
  <si>
    <t>Institute Of Maritime And Business Management</t>
  </si>
  <si>
    <t>Insworld Institute</t>
  </si>
  <si>
    <t>Integrated International School</t>
  </si>
  <si>
    <t>Intercultural Theatre Institute</t>
  </si>
  <si>
    <t>International College Of Holistic Health</t>
  </si>
  <si>
    <t>International Community School (Singapore)</t>
  </si>
  <si>
    <t>International Compliance Training Academy</t>
  </si>
  <si>
    <t>International French School (Singapore)</t>
  </si>
  <si>
    <t>International Management And Sports College</t>
  </si>
  <si>
    <t>International Management School</t>
  </si>
  <si>
    <t>Invictus International School</t>
  </si>
  <si>
    <t>Iss International School</t>
  </si>
  <si>
    <t>James Cook University</t>
  </si>
  <si>
    <t>Jewellery Design &amp; Management International School</t>
  </si>
  <si>
    <t>Jurong Academy</t>
  </si>
  <si>
    <t>Kaplan Higher Education Academy</t>
  </si>
  <si>
    <t>Kaplan Higher Education Institute</t>
  </si>
  <si>
    <t>Kimage Hairdressing School</t>
  </si>
  <si>
    <t>Kindle Kids International School</t>
  </si>
  <si>
    <t>Kingston International School</t>
  </si>
  <si>
    <t>Kits4Kids Special School</t>
  </si>
  <si>
    <t>Klc International Institute</t>
  </si>
  <si>
    <t>Ktc Accountants Institute</t>
  </si>
  <si>
    <t>Lasalle College Of The Arts</t>
  </si>
  <si>
    <t>Lithan Academy</t>
  </si>
  <si>
    <t>Lodestar Montessori School</t>
  </si>
  <si>
    <t>London School Of Business &amp; Finance</t>
  </si>
  <si>
    <t>Lotus Bridge International School</t>
  </si>
  <si>
    <t>Lufthansa Technical Training Gmbh Singapore Branch</t>
  </si>
  <si>
    <t>Mages Institute Of Excellence</t>
  </si>
  <si>
    <t>Management Development Institute Of Singapore</t>
  </si>
  <si>
    <t>Manchester Worldwide Institute Of Higher Education (South East Asia)</t>
  </si>
  <si>
    <t>Mdis College</t>
  </si>
  <si>
    <t>Melbourne Specialist International School</t>
  </si>
  <si>
    <t>Middleton International School</t>
  </si>
  <si>
    <t>Mirror D' International College</t>
  </si>
  <si>
    <t>Mmi Academy</t>
  </si>
  <si>
    <t>Marketing Institute Of Singapore Business School</t>
  </si>
  <si>
    <t>Nanyang Academy</t>
  </si>
  <si>
    <t>Nanyang Academy Of Fine Arts</t>
  </si>
  <si>
    <t>Nanyang Asia College</t>
  </si>
  <si>
    <t>Nanyang Institute Of Management</t>
  </si>
  <si>
    <t>Natc Institute</t>
  </si>
  <si>
    <t>New Cambridge Education Centre</t>
  </si>
  <si>
    <t>Newcastle Research &amp; Innovation Institute</t>
  </si>
  <si>
    <t>Newton International College</t>
  </si>
  <si>
    <t>Nexus International School (Singapore)</t>
  </si>
  <si>
    <t>Nps International School</t>
  </si>
  <si>
    <t>Ntuc Learninghub</t>
  </si>
  <si>
    <t>Nurses Learning Hub</t>
  </si>
  <si>
    <t>Nyu Language School</t>
  </si>
  <si>
    <t>Ocean Business School</t>
  </si>
  <si>
    <t>Olympiad International School</t>
  </si>
  <si>
    <t>Omega International College</t>
  </si>
  <si>
    <t>One World International School</t>
  </si>
  <si>
    <t>Ong Teng Cheong Labour Leadership Institute</t>
  </si>
  <si>
    <t>Orita Sinclair School Of Design And Music</t>
  </si>
  <si>
    <t>Overseas Family School</t>
  </si>
  <si>
    <t>Parkway College Of Nursing And Allied Health</t>
  </si>
  <si>
    <t>Penciltutor School</t>
  </si>
  <si>
    <t>Perfect International Beauty &amp; Cosmetology Academy</t>
  </si>
  <si>
    <t>Perpetual Hope International Academy</t>
  </si>
  <si>
    <t>Protherapist Academy</t>
  </si>
  <si>
    <t>Psb Academy</t>
  </si>
  <si>
    <t>Q &amp; M College Of Dentistry</t>
  </si>
  <si>
    <t>Raffles College Of Higher Education</t>
  </si>
  <si>
    <t>Raffles Skills Lab International Training Centre</t>
  </si>
  <si>
    <t>Real Estate And Construction Academy</t>
  </si>
  <si>
    <t>Rha Academy</t>
  </si>
  <si>
    <t>Rutgers Business School Asia Pacific</t>
  </si>
  <si>
    <t>S P Jain School Of Global Management</t>
  </si>
  <si>
    <t>Saa Global Education Centre</t>
  </si>
  <si>
    <t>Saint Clare School For Special Education</t>
  </si>
  <si>
    <t>San Yu Adventist School</t>
  </si>
  <si>
    <t>School Of Music And The Arts</t>
  </si>
  <si>
    <t>Science Arts Tcm College</t>
  </si>
  <si>
    <t>Sdh Institute</t>
  </si>
  <si>
    <t>Sea Coding Academy</t>
  </si>
  <si>
    <t>Seed Institute</t>
  </si>
  <si>
    <t>Seimpi Academy</t>
  </si>
  <si>
    <t>Sekolah Indonesia (Singapura)</t>
  </si>
  <si>
    <t>Seraphcorp Institute</t>
  </si>
  <si>
    <t>Sfa Eduhearts International School</t>
  </si>
  <si>
    <t>Shatec Institutes</t>
  </si>
  <si>
    <t>Shelton College International</t>
  </si>
  <si>
    <t>Shri Academy</t>
  </si>
  <si>
    <t>Shrm College</t>
  </si>
  <si>
    <t>Sicta Beauty School</t>
  </si>
  <si>
    <t>Singa College Of Built Environment</t>
  </si>
  <si>
    <t>Singapore American School</t>
  </si>
  <si>
    <t>Singapore Chinese Chamber Institute Of Business</t>
  </si>
  <si>
    <t>Singapore College Of Insurance</t>
  </si>
  <si>
    <t>Singapore College Of Traditional Chinese Medicine</t>
  </si>
  <si>
    <t>Singapore Institute Of Management</t>
  </si>
  <si>
    <t>Singapore Institute Of Materials Management</t>
  </si>
  <si>
    <t>Singapore Korean International School</t>
  </si>
  <si>
    <t>Singapore Media Academy</t>
  </si>
  <si>
    <t>Singapore Raffles Music College</t>
  </si>
  <si>
    <t>Singapore Spa Institute</t>
  </si>
  <si>
    <t>Sipmm Institute</t>
  </si>
  <si>
    <t>Sir Manasseh Meyer International School</t>
  </si>
  <si>
    <t>Siso Academy</t>
  </si>
  <si>
    <t>Sisv Academy</t>
  </si>
  <si>
    <t>Sjtu Asia-Pacific Graduate Institute</t>
  </si>
  <si>
    <t>Smartlab Education Private School</t>
  </si>
  <si>
    <t>Soha Institute</t>
  </si>
  <si>
    <t>Sorbonne-Assas International Law School - Asia</t>
  </si>
  <si>
    <t>Spatec Academy</t>
  </si>
  <si>
    <t>Spring College International</t>
  </si>
  <si>
    <t>Sstc Institute</t>
  </si>
  <si>
    <t>St Aerospace Academy</t>
  </si>
  <si>
    <t>St Francis Methodist School</t>
  </si>
  <si>
    <t>St. Joseph'S Institution International Elementary School</t>
  </si>
  <si>
    <t>St.Hua Private School</t>
  </si>
  <si>
    <t>Stalford Academy</t>
  </si>
  <si>
    <t>Stamford American International School</t>
  </si>
  <si>
    <t>Stanfort Academy</t>
  </si>
  <si>
    <t>Stei Institute</t>
  </si>
  <si>
    <t>Strate School Of Design</t>
  </si>
  <si>
    <t>Success.Nat International Institute</t>
  </si>
  <si>
    <t>Swiss School In Singapore</t>
  </si>
  <si>
    <t>Synpura Conservatory Of Music</t>
  </si>
  <si>
    <t>Tanglin Trust School</t>
  </si>
  <si>
    <t>Tcm And Healthcare College</t>
  </si>
  <si>
    <t>Teg International College</t>
  </si>
  <si>
    <t>Textile And Fashion Industry Training Centre</t>
  </si>
  <si>
    <t>The Grange Institution</t>
  </si>
  <si>
    <t>The Japanese School Singapore</t>
  </si>
  <si>
    <t>The Logistics Academy</t>
  </si>
  <si>
    <t>The Pink Room International Nail Academy</t>
  </si>
  <si>
    <t>The School Of Positive Psychology</t>
  </si>
  <si>
    <t>The Songwriter Music College</t>
  </si>
  <si>
    <t>The Waldorf Steiner School</t>
  </si>
  <si>
    <t>The Winstedt School</t>
  </si>
  <si>
    <t>The Ypls School Of Learning</t>
  </si>
  <si>
    <t>Tls Academy</t>
  </si>
  <si>
    <t>Tmc Academy</t>
  </si>
  <si>
    <t>Toni International College Of Aesthetics &amp; Physiology</t>
  </si>
  <si>
    <t>Top Image Hair &amp; Beauty Academy</t>
  </si>
  <si>
    <t>Top To Toe College Of Beauty Therapy And Cosmetology</t>
  </si>
  <si>
    <t>Touchstone International Institute</t>
  </si>
  <si>
    <t>Tourism Management Institute Of Singapore</t>
  </si>
  <si>
    <t>Training Vision Institute</t>
  </si>
  <si>
    <t>Trent Global College Of Technology And Management</t>
  </si>
  <si>
    <t>Trinity International College</t>
  </si>
  <si>
    <t>Uniapolis School Of Business</t>
  </si>
  <si>
    <t>United World College Of South East Asia</t>
  </si>
  <si>
    <t>United World College Of South East Asia - East</t>
  </si>
  <si>
    <t>Uwing International School</t>
  </si>
  <si>
    <t>Victoria Eduhub</t>
  </si>
  <si>
    <t>Victory Life Christian School</t>
  </si>
  <si>
    <t>Waseda Shibuya Senior High School In Singapore</t>
  </si>
  <si>
    <t>Wavelink Maritime Institute</t>
  </si>
  <si>
    <t>William Angliss Institute</t>
  </si>
  <si>
    <t>Windsor Management College</t>
  </si>
  <si>
    <t>Ymca Education Centre</t>
  </si>
  <si>
    <t>Yuvabharathi International School</t>
  </si>
  <si>
    <t>Zesprion School Of Learning</t>
  </si>
  <si>
    <t>Zhicheng Private School</t>
  </si>
  <si>
    <t>11.1. If you select 'Secondary &amp; Junior College' at Question 11, please choose from the options below</t>
  </si>
  <si>
    <t>11.2. If you select 'ITE' at  Question 11, please choose from the the options below</t>
  </si>
  <si>
    <t>11.3. If you select 'Polytechnic Diploma' at Question 11, please choose from the options below</t>
  </si>
  <si>
    <t>11.4. If you select 'Other Qualification' at Question 11, please choose from the options below</t>
  </si>
  <si>
    <t>11.5. If you select 'Bachelor's Or Equivalent' at Question 11, please choose from the options below</t>
  </si>
  <si>
    <t>11.6. If you select 'Post-Degree' at Question 11, please choose from the options below</t>
  </si>
  <si>
    <t>If you choose 'Others' in Highest education attained, please specify</t>
  </si>
  <si>
    <t>12. Which constituency do you belong to?</t>
  </si>
  <si>
    <t>13. What type of housing do you live in?</t>
  </si>
  <si>
    <t>15. Are you involved in any volunteer programme organised by the Agencies?</t>
  </si>
  <si>
    <r>
      <t xml:space="preserve">16. PDPA 
</t>
    </r>
    <r>
      <rPr>
        <sz val="11"/>
        <color theme="1"/>
        <rFont val="Calibri"/>
        <family val="2"/>
      </rPr>
      <t>I consent to receive marketing materials on programmes and events from the National Youth Council (including Youth Corps Singapore and Outward Bound Singapore).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</si>
</sst>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7"/>
      <color rgb="FF1C1C1C"/>
      <name val="Consola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9"/>
      <color rgb="FF00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opLeftCell="A57" workbookViewId="0">
      <selection activeCell="C25" sqref="C25"/>
    </sheetView>
  </sheetViews>
  <sheetFormatPr defaultColWidth="14.453125" defaultRowHeight="15" customHeight="1" x14ac:dyDescent="0.35"/>
  <cols>
    <col min="1" max="1" width="6.453125" customWidth="1"/>
    <col min="2" max="2" width="23.453125" customWidth="1"/>
    <col min="3" max="3" width="21" customWidth="1"/>
    <col min="4" max="5" width="8.6328125" customWidth="1"/>
    <col min="6" max="6" width="18.453125" customWidth="1"/>
    <col min="7" max="7" width="19.6328125" customWidth="1"/>
    <col min="8" max="23" width="8.6328125" customWidth="1"/>
  </cols>
  <sheetData>
    <row r="1" spans="1:7" ht="14.25" customHeight="1" x14ac:dyDescent="0.35">
      <c r="A1" s="1" t="s">
        <v>0</v>
      </c>
      <c r="B1" s="1" t="s">
        <v>1</v>
      </c>
      <c r="C1" s="2" t="e">
        <f>IF(ISNUMBER(FIND(Arts,'Outreach No &amp; Team Members List'!#REF!)),"",'Outreach No &amp; Team Members List'!#REF!&amp;Arts)</f>
        <v>#REF!</v>
      </c>
      <c r="E1" s="1" t="s">
        <v>2</v>
      </c>
      <c r="F1" s="1" t="s">
        <v>1</v>
      </c>
      <c r="G1" s="2" t="str">
        <f>IF(ISNUMBER(FIND(Arts,'Outreach No &amp; Team Members List'!$Y$7)),"",'Outreach No &amp; Team Members List'!$Y$7&amp;Arts)</f>
        <v xml:space="preserve">Arts; </v>
      </c>
    </row>
    <row r="2" spans="1:7" ht="14.25" customHeight="1" x14ac:dyDescent="0.35">
      <c r="B2" s="1" t="s">
        <v>4</v>
      </c>
      <c r="C2" s="2" t="e">
        <f>IF(ISNUMBER(FIND(Sports,'Outreach No &amp; Team Members List'!#REF!)),"",'Outreach No &amp; Team Members List'!#REF!&amp;Sports)</f>
        <v>#REF!</v>
      </c>
      <c r="F2" s="1" t="s">
        <v>4</v>
      </c>
      <c r="G2" s="2" t="str">
        <f>IF(ISNUMBER(FIND(Sports,'Outreach No &amp; Team Members List'!$Y$7)),"",'Outreach No &amp; Team Members List'!$Y$7&amp;Sports)</f>
        <v xml:space="preserve">Sports; </v>
      </c>
    </row>
    <row r="3" spans="1:7" ht="14.25" customHeight="1" x14ac:dyDescent="0.35">
      <c r="B3" s="1" t="s">
        <v>5</v>
      </c>
      <c r="C3" s="2" t="e">
        <f>IF(ISNUMBER(FIND(Gaming,'Outreach No &amp; Team Members List'!#REF!)),"",'Outreach No &amp; Team Members List'!#REF!&amp;Gaming)</f>
        <v>#REF!</v>
      </c>
      <c r="F3" s="1" t="s">
        <v>5</v>
      </c>
      <c r="G3" s="2" t="str">
        <f>IF(ISNUMBER(FIND(Gaming,'Outreach No &amp; Team Members List'!$Y$7)),"",'Outreach No &amp; Team Members List'!$Y$7&amp;Gaming)</f>
        <v xml:space="preserve">Gaming; </v>
      </c>
    </row>
    <row r="4" spans="1:7" ht="14.25" customHeight="1" x14ac:dyDescent="0.35">
      <c r="B4" s="1" t="s">
        <v>6</v>
      </c>
      <c r="C4" s="2" t="e">
        <f>IF(ISNUMBER(FIND(HeritageCulture,'Outreach No &amp; Team Members List'!#REF!)),"",'Outreach No &amp; Team Members List'!#REF!&amp;HeritageCulture)</f>
        <v>#REF!</v>
      </c>
      <c r="F4" s="1" t="s">
        <v>6</v>
      </c>
      <c r="G4" s="2" t="str">
        <f>IF(ISNUMBER(FIND(HeritageCulture,'Outreach No &amp; Team Members List'!$Y$7)),"",'Outreach No &amp; Team Members List'!$Y$7&amp;HeritageCulture)</f>
        <v xml:space="preserve">HeritageCulture; </v>
      </c>
    </row>
    <row r="5" spans="1:7" ht="14.25" customHeight="1" x14ac:dyDescent="0.35">
      <c r="B5" s="1" t="s">
        <v>7</v>
      </c>
      <c r="C5" s="2" t="e">
        <f>IF(ISNUMBER(FIND(HealthWellbeing,'Outreach No &amp; Team Members List'!#REF!)),"",'Outreach No &amp; Team Members List'!#REF!&amp;HealthWellbeing)</f>
        <v>#REF!</v>
      </c>
      <c r="F5" s="1" t="s">
        <v>7</v>
      </c>
      <c r="G5" s="2" t="str">
        <f>IF(ISNUMBER(FIND(HealthWellbeing,'Outreach No &amp; Team Members List'!$Y$7)),"",'Outreach No &amp; Team Members List'!$Y$7&amp;HealthWellbeing)</f>
        <v xml:space="preserve">HealthWellbeing; </v>
      </c>
    </row>
    <row r="6" spans="1:7" ht="14.25" customHeight="1" x14ac:dyDescent="0.35">
      <c r="B6" s="1" t="s">
        <v>8</v>
      </c>
      <c r="C6" s="2" t="e">
        <f>IF(ISNUMBER(FIND(Environment,'Outreach No &amp; Team Members List'!#REF!)),"",'Outreach No &amp; Team Members List'!#REF!&amp;Environment)</f>
        <v>#REF!</v>
      </c>
      <c r="F6" s="1" t="s">
        <v>8</v>
      </c>
      <c r="G6" s="2" t="str">
        <f>IF(ISNUMBER(FIND(Environment,'Outreach No &amp; Team Members List'!$Y$7)),"",'Outreach No &amp; Team Members List'!$Y$7&amp;Environment)</f>
        <v xml:space="preserve">Environment; </v>
      </c>
    </row>
    <row r="7" spans="1:7" ht="14.25" customHeight="1" x14ac:dyDescent="0.35">
      <c r="B7" s="1" t="s">
        <v>9</v>
      </c>
      <c r="C7" s="2" t="e">
        <f>IF(ISNUMBER(FIND(Entrepreneurship,'Outreach No &amp; Team Members List'!#REF!)),"",'Outreach No &amp; Team Members List'!#REF!&amp;Entrepreneurship)</f>
        <v>#REF!</v>
      </c>
      <c r="F7" s="1" t="s">
        <v>9</v>
      </c>
      <c r="G7" s="2" t="str">
        <f>IF(ISNUMBER(FIND(Entrepreneurship,'Outreach No &amp; Team Members List'!$Y$7)),"",'Outreach No &amp; Team Members List'!$Y$7&amp;Entrepreneurship)</f>
        <v xml:space="preserve">Entrepreneurship; </v>
      </c>
    </row>
    <row r="8" spans="1:7" ht="14.25" customHeight="1" x14ac:dyDescent="0.35">
      <c r="B8" s="1" t="s">
        <v>10</v>
      </c>
      <c r="C8" s="2" t="e">
        <f>IF(ISNUMBER(FIND(PersonalDevelopment,'Outreach No &amp; Team Members List'!#REF!)),"",'Outreach No &amp; Team Members List'!#REF!&amp;PersonalDevelopment)</f>
        <v>#REF!</v>
      </c>
      <c r="F8" s="1" t="s">
        <v>10</v>
      </c>
      <c r="G8" s="2" t="str">
        <f>IF(ISNUMBER(FIND(PersonalDevelopment,'Outreach No &amp; Team Members List'!$Y$7)),"",'Outreach No &amp; Team Members List'!$Y$7&amp;PersonalDevelopment)</f>
        <v xml:space="preserve">PersonalDevelopment;  </v>
      </c>
    </row>
    <row r="9" spans="1:7" ht="14.25" customHeight="1" x14ac:dyDescent="0.35">
      <c r="B9" s="1" t="s">
        <v>11</v>
      </c>
      <c r="C9" s="2" t="e">
        <f>IF(ISNUMBER(FIND(CurrentAffairs,'Outreach No &amp; Team Members List'!#REF!)),"",'Outreach No &amp; Team Members List'!#REF!&amp;CurrentAffairs)</f>
        <v>#REF!</v>
      </c>
      <c r="F9" s="1" t="s">
        <v>11</v>
      </c>
      <c r="G9" s="2" t="str">
        <f>IF(ISNUMBER(FIND(CurrentAffairs,'Outreach No &amp; Team Members List'!$Y$7)),"",'Outreach No &amp; Team Members List'!$Y$7&amp;CurrentAffairs)</f>
        <v xml:space="preserve">CurrentAffairs; </v>
      </c>
    </row>
    <row r="10" spans="1:7" ht="14.25" customHeight="1" x14ac:dyDescent="0.35">
      <c r="B10" s="1" t="s">
        <v>12</v>
      </c>
      <c r="C10" s="2" t="e">
        <f>IF(ISNUMBER(FIND(CommunityService,'Outreach No &amp; Team Members List'!#REF!)),"",'Outreach No &amp; Team Members List'!#REF!&amp;CommunityService)</f>
        <v>#REF!</v>
      </c>
      <c r="F10" s="1" t="s">
        <v>12</v>
      </c>
      <c r="G10" s="2" t="str">
        <f>IF(ISNUMBER(FIND(CommunityService,'Outreach No &amp; Team Members List'!$Y$7)),"",'Outreach No &amp; Team Members List'!$Y$7&amp;CommunityService)</f>
        <v xml:space="preserve">CommunityService; </v>
      </c>
    </row>
    <row r="11" spans="1:7" ht="14.25" customHeight="1" x14ac:dyDescent="0.35">
      <c r="B11" s="1" t="s">
        <v>13</v>
      </c>
      <c r="C11" s="2" t="e">
        <f>IF(ISNUMBER(FIND(Others2,'Outreach No &amp; Team Members List'!#REF!)),"",'Outreach No &amp; Team Members List'!#REF!&amp;Others2)</f>
        <v>#REF!</v>
      </c>
      <c r="F11" s="1" t="s">
        <v>13</v>
      </c>
      <c r="G11" s="2" t="str">
        <f>IF(ISNUMBER(FIND(Others2,'Outreach No &amp; Team Members List'!$Y$7)),"",'Outreach No &amp; Team Members List'!$Y$7&amp;Others2)</f>
        <v xml:space="preserve">Others; </v>
      </c>
    </row>
    <row r="12" spans="1:7" ht="14.25" customHeight="1" x14ac:dyDescent="0.35">
      <c r="C12" s="2"/>
    </row>
    <row r="13" spans="1:7" ht="14.25" customHeight="1" x14ac:dyDescent="0.35">
      <c r="A13" s="1" t="s">
        <v>14</v>
      </c>
      <c r="B13" s="1" t="s">
        <v>1</v>
      </c>
      <c r="C13" s="2" t="e">
        <f>IF(ISNUMBER(FIND(Arts,#REF!)),"",#REF!&amp;Arts)</f>
        <v>#REF!</v>
      </c>
      <c r="E13" s="1" t="s">
        <v>15</v>
      </c>
      <c r="F13" s="1" t="s">
        <v>1</v>
      </c>
      <c r="G13" s="2" t="str">
        <f>IF(ISNUMBER(FIND(Arts,'Outreach No &amp; Team Members List'!$Y$3)),"",'Outreach No &amp; Team Members List'!$Y$3&amp;Arts)</f>
        <v xml:space="preserve">Arts; </v>
      </c>
    </row>
    <row r="14" spans="1:7" ht="14.25" customHeight="1" x14ac:dyDescent="0.35">
      <c r="B14" s="1" t="s">
        <v>4</v>
      </c>
      <c r="C14" s="2" t="e">
        <f>IF(ISNUMBER(FIND(Sports,#REF!)),"",#REF!&amp;Sports)</f>
        <v>#REF!</v>
      </c>
      <c r="F14" s="1" t="s">
        <v>4</v>
      </c>
      <c r="G14" s="2" t="str">
        <f>IF(ISNUMBER(FIND(Sports,'Outreach No &amp; Team Members List'!$Y$3)),"",'Outreach No &amp; Team Members List'!$Y$3&amp;Sports)</f>
        <v xml:space="preserve">Sports; </v>
      </c>
    </row>
    <row r="15" spans="1:7" ht="14.25" customHeight="1" x14ac:dyDescent="0.35">
      <c r="B15" s="1" t="s">
        <v>5</v>
      </c>
      <c r="C15" s="2" t="e">
        <f>IF(ISNUMBER(FIND(Gaming,#REF!)),"",#REF!&amp;Gaming)</f>
        <v>#REF!</v>
      </c>
      <c r="F15" s="1" t="s">
        <v>5</v>
      </c>
      <c r="G15" s="2" t="str">
        <f>IF(ISNUMBER(FIND(Gaming,'Outreach No &amp; Team Members List'!$Y$3)),"",'Outreach No &amp; Team Members List'!$Y$3&amp;Gaming)</f>
        <v xml:space="preserve">Gaming; </v>
      </c>
    </row>
    <row r="16" spans="1:7" ht="14.25" customHeight="1" x14ac:dyDescent="0.35">
      <c r="B16" s="1" t="s">
        <v>6</v>
      </c>
      <c r="C16" s="2" t="e">
        <f>IF(ISNUMBER(FIND(HeritageCulture,#REF!)),"",#REF!&amp;HeritageCulture)</f>
        <v>#REF!</v>
      </c>
      <c r="F16" s="1" t="s">
        <v>6</v>
      </c>
      <c r="G16" s="2" t="str">
        <f>IF(ISNUMBER(FIND(HeritageCulture,'Outreach No &amp; Team Members List'!$Y$3)),"",'Outreach No &amp; Team Members List'!$Y$3&amp;HeritageCulture)</f>
        <v xml:space="preserve">HeritageCulture; </v>
      </c>
    </row>
    <row r="17" spans="1:7" ht="14.25" customHeight="1" x14ac:dyDescent="0.35">
      <c r="B17" s="1" t="s">
        <v>7</v>
      </c>
      <c r="C17" s="2" t="e">
        <f>IF(ISNUMBER(FIND(HealthWellbeing,#REF!)),"",#REF!&amp;HealthWellbeing)</f>
        <v>#REF!</v>
      </c>
      <c r="F17" s="1" t="s">
        <v>7</v>
      </c>
      <c r="G17" s="2" t="str">
        <f>IF(ISNUMBER(FIND(HealthWellbeing,'Outreach No &amp; Team Members List'!$Y$3)),"",'Outreach No &amp; Team Members List'!$Y$3&amp;HealthWellbeing)</f>
        <v xml:space="preserve">HealthWellbeing; </v>
      </c>
    </row>
    <row r="18" spans="1:7" ht="14.25" customHeight="1" x14ac:dyDescent="0.35">
      <c r="B18" s="1" t="s">
        <v>8</v>
      </c>
      <c r="C18" s="2" t="e">
        <f>IF(ISNUMBER(FIND(Environment,#REF!)),"",#REF!&amp;Environment)</f>
        <v>#REF!</v>
      </c>
      <c r="F18" s="1" t="s">
        <v>8</v>
      </c>
      <c r="G18" s="2" t="str">
        <f>IF(ISNUMBER(FIND(Environment,'Outreach No &amp; Team Members List'!$Y$3)),"",'Outreach No &amp; Team Members List'!$Y$3&amp;Environment)</f>
        <v xml:space="preserve">Environment; </v>
      </c>
    </row>
    <row r="19" spans="1:7" ht="14.25" customHeight="1" x14ac:dyDescent="0.35">
      <c r="B19" s="1" t="s">
        <v>9</v>
      </c>
      <c r="C19" s="2" t="e">
        <f>IF(ISNUMBER(FIND(Entrepreneurship,#REF!)),"",#REF!&amp;Entrepreneurship)</f>
        <v>#REF!</v>
      </c>
      <c r="F19" s="1" t="s">
        <v>9</v>
      </c>
      <c r="G19" s="2" t="str">
        <f>IF(ISNUMBER(FIND(Entrepreneurship,'Outreach No &amp; Team Members List'!$Y$3)),"",'Outreach No &amp; Team Members List'!$Y$3&amp;Entrepreneurship)</f>
        <v xml:space="preserve">Entrepreneurship; </v>
      </c>
    </row>
    <row r="20" spans="1:7" ht="14.25" customHeight="1" x14ac:dyDescent="0.35">
      <c r="B20" s="1" t="s">
        <v>10</v>
      </c>
      <c r="C20" s="2" t="e">
        <f>IF(ISNUMBER(FIND(PersonalDevelopment,#REF!)),"",#REF!&amp;PersonalDevelopment)</f>
        <v>#REF!</v>
      </c>
      <c r="F20" s="1" t="s">
        <v>10</v>
      </c>
      <c r="G20" s="2" t="str">
        <f>IF(ISNUMBER(FIND(PersonalDevelopment,'Outreach No &amp; Team Members List'!$Y$3)),"",'Outreach No &amp; Team Members List'!$Y$3&amp;PersonalDevelopment)</f>
        <v xml:space="preserve">PersonalDevelopment;  </v>
      </c>
    </row>
    <row r="21" spans="1:7" ht="14.25" customHeight="1" x14ac:dyDescent="0.35">
      <c r="B21" s="1" t="s">
        <v>11</v>
      </c>
      <c r="C21" s="2" t="e">
        <f>IF(ISNUMBER(FIND(CurrentAffairs,#REF!)),"",#REF!&amp;CurrentAffairs)</f>
        <v>#REF!</v>
      </c>
      <c r="F21" s="1" t="s">
        <v>11</v>
      </c>
      <c r="G21" s="2" t="str">
        <f>IF(ISNUMBER(FIND(CurrentAffairs,'Outreach No &amp; Team Members List'!$Y$3)),"",'Outreach No &amp; Team Members List'!$Y$3&amp;CurrentAffairs)</f>
        <v xml:space="preserve">CurrentAffairs; </v>
      </c>
    </row>
    <row r="22" spans="1:7" ht="14.25" customHeight="1" x14ac:dyDescent="0.35">
      <c r="B22" s="1" t="s">
        <v>12</v>
      </c>
      <c r="C22" s="2" t="e">
        <f>IF(ISNUMBER(FIND(CommunityService,#REF!)),"",#REF!&amp;CommunityService)</f>
        <v>#REF!</v>
      </c>
      <c r="F22" s="1" t="s">
        <v>12</v>
      </c>
      <c r="G22" s="2" t="str">
        <f>IF(ISNUMBER(FIND(CommunityService,'Outreach No &amp; Team Members List'!$Y$3)),"",'Outreach No &amp; Team Members List'!$Y$3&amp;CommunityService)</f>
        <v xml:space="preserve">CommunityService; </v>
      </c>
    </row>
    <row r="23" spans="1:7" ht="14.25" customHeight="1" x14ac:dyDescent="0.35">
      <c r="B23" s="1" t="s">
        <v>13</v>
      </c>
      <c r="C23" s="2" t="e">
        <f>IF(ISNUMBER(FIND(Others2,#REF!)),"",#REF!&amp;Others2)</f>
        <v>#REF!</v>
      </c>
      <c r="F23" s="1" t="s">
        <v>13</v>
      </c>
      <c r="G23" s="2" t="str">
        <f>IF(ISNUMBER(FIND(Others2,'Outreach No &amp; Team Members List'!$Y$3)),"",'Outreach No &amp; Team Members List'!$Y$3&amp;Others2)</f>
        <v xml:space="preserve">Others; </v>
      </c>
    </row>
    <row r="24" spans="1:7" ht="14.25" customHeight="1" x14ac:dyDescent="0.35"/>
    <row r="25" spans="1:7" ht="14.25" customHeight="1" x14ac:dyDescent="0.35">
      <c r="A25" s="1" t="s">
        <v>17</v>
      </c>
      <c r="B25" s="1" t="s">
        <v>1</v>
      </c>
      <c r="C25" s="2" t="str">
        <f>IF(ISNUMBER(FIND(Arts,'Outreach No &amp; Team Members List'!$Y$2)),"",'Outreach No &amp; Team Members List'!$Y$2&amp;Arts)</f>
        <v xml:space="preserve">Arts; </v>
      </c>
      <c r="E25" s="1" t="s">
        <v>18</v>
      </c>
      <c r="F25" s="1" t="s">
        <v>1</v>
      </c>
      <c r="G25" s="2" t="str">
        <f>IF(ISNUMBER(FIND(Arts,'Outreach No &amp; Team Members List'!$Y$4)),"",'Outreach No &amp; Team Members List'!$Y$4&amp;Arts)</f>
        <v xml:space="preserve">Arts; </v>
      </c>
    </row>
    <row r="26" spans="1:7" ht="14.25" customHeight="1" x14ac:dyDescent="0.35">
      <c r="B26" s="1" t="s">
        <v>4</v>
      </c>
      <c r="C26" s="2" t="str">
        <f>IF(ISNUMBER(FIND(Sports,'Outreach No &amp; Team Members List'!$Y$2)),"",'Outreach No &amp; Team Members List'!$Y$2&amp;Sports)</f>
        <v xml:space="preserve">Sports; </v>
      </c>
      <c r="F26" s="1" t="s">
        <v>4</v>
      </c>
      <c r="G26" s="2" t="str">
        <f>IF(ISNUMBER(FIND(Sports,'Outreach No &amp; Team Members List'!$Y$4)),"",'Outreach No &amp; Team Members List'!$Y$4&amp;Sports)</f>
        <v xml:space="preserve">Sports; </v>
      </c>
    </row>
    <row r="27" spans="1:7" ht="14.25" customHeight="1" x14ac:dyDescent="0.35">
      <c r="B27" s="1" t="s">
        <v>5</v>
      </c>
      <c r="C27" s="2" t="str">
        <f>IF(ISNUMBER(FIND(Gaming,'Outreach No &amp; Team Members List'!$Y$2)),"",'Outreach No &amp; Team Members List'!$Y$2&amp;Gaming)</f>
        <v xml:space="preserve">Gaming; </v>
      </c>
      <c r="F27" s="1" t="s">
        <v>5</v>
      </c>
      <c r="G27" s="2" t="str">
        <f>IF(ISNUMBER(FIND(Gaming,'Outreach No &amp; Team Members List'!$Y$4)),"",'Outreach No &amp; Team Members List'!$Y$4&amp;Gaming)</f>
        <v xml:space="preserve">Gaming; </v>
      </c>
    </row>
    <row r="28" spans="1:7" ht="14.25" customHeight="1" x14ac:dyDescent="0.35">
      <c r="B28" s="1" t="s">
        <v>6</v>
      </c>
      <c r="C28" s="2" t="str">
        <f>IF(ISNUMBER(FIND(HeritageCulture,'Outreach No &amp; Team Members List'!$Y$2)),"",'Outreach No &amp; Team Members List'!$Y$2&amp;HeritageCulture)</f>
        <v xml:space="preserve">HeritageCulture; </v>
      </c>
      <c r="F28" s="1" t="s">
        <v>6</v>
      </c>
      <c r="G28" s="2" t="str">
        <f>IF(ISNUMBER(FIND(HeritageCulture,'Outreach No &amp; Team Members List'!$Y$4)),"",'Outreach No &amp; Team Members List'!$Y$4&amp;HeritageCulture)</f>
        <v xml:space="preserve">HeritageCulture; </v>
      </c>
    </row>
    <row r="29" spans="1:7" ht="14.25" customHeight="1" x14ac:dyDescent="0.35">
      <c r="B29" s="1" t="s">
        <v>7</v>
      </c>
      <c r="C29" s="2" t="str">
        <f>IF(ISNUMBER(FIND(HealthWellbeing,'Outreach No &amp; Team Members List'!$Y$2)),"",'Outreach No &amp; Team Members List'!$Y$2&amp;HealthWellbeing)</f>
        <v xml:space="preserve">HealthWellbeing; </v>
      </c>
      <c r="F29" s="1" t="s">
        <v>7</v>
      </c>
      <c r="G29" s="2" t="str">
        <f>IF(ISNUMBER(FIND(HealthWellbeing,'Outreach No &amp; Team Members List'!$Y$4)),"",'Outreach No &amp; Team Members List'!$Y$4&amp;HealthWellbeing)</f>
        <v xml:space="preserve">HealthWellbeing; </v>
      </c>
    </row>
    <row r="30" spans="1:7" ht="14.25" customHeight="1" x14ac:dyDescent="0.35">
      <c r="B30" s="1" t="s">
        <v>8</v>
      </c>
      <c r="C30" s="2" t="str">
        <f>IF(ISNUMBER(FIND(Environment,'Outreach No &amp; Team Members List'!$Y$2)),"",'Outreach No &amp; Team Members List'!$Y$2&amp;Environment)</f>
        <v xml:space="preserve">Environment; </v>
      </c>
      <c r="F30" s="1" t="s">
        <v>8</v>
      </c>
      <c r="G30" s="2" t="str">
        <f>IF(ISNUMBER(FIND(Environment,'Outreach No &amp; Team Members List'!$Y$4)),"",'Outreach No &amp; Team Members List'!$Y$4&amp;Environment)</f>
        <v xml:space="preserve">Environment; </v>
      </c>
    </row>
    <row r="31" spans="1:7" ht="14.25" customHeight="1" x14ac:dyDescent="0.35">
      <c r="B31" s="1" t="s">
        <v>9</v>
      </c>
      <c r="C31" s="2" t="str">
        <f>IF(ISNUMBER(FIND(Entrepreneurship,'Outreach No &amp; Team Members List'!$Y$2)),"",'Outreach No &amp; Team Members List'!$Y$2&amp;Entrepreneurship)</f>
        <v xml:space="preserve">Entrepreneurship; </v>
      </c>
      <c r="F31" s="1" t="s">
        <v>9</v>
      </c>
      <c r="G31" s="2" t="str">
        <f>IF(ISNUMBER(FIND(Entrepreneurship,'Outreach No &amp; Team Members List'!$Y$4)),"",'Outreach No &amp; Team Members List'!$Y$4&amp;Entrepreneurship)</f>
        <v xml:space="preserve">Entrepreneurship; </v>
      </c>
    </row>
    <row r="32" spans="1:7" ht="14.25" customHeight="1" x14ac:dyDescent="0.35">
      <c r="B32" s="1" t="s">
        <v>10</v>
      </c>
      <c r="C32" s="2" t="str">
        <f>IF(ISNUMBER(FIND(PersonalDevelopment,'Outreach No &amp; Team Members List'!$Y$2)),"",'Outreach No &amp; Team Members List'!$Y$2&amp;PersonalDevelopment)</f>
        <v xml:space="preserve">PersonalDevelopment;  </v>
      </c>
      <c r="F32" s="1" t="s">
        <v>10</v>
      </c>
      <c r="G32" s="2" t="str">
        <f>IF(ISNUMBER(FIND(PersonalDevelopment,'Outreach No &amp; Team Members List'!$Y$4)),"",'Outreach No &amp; Team Members List'!$Y$4&amp;PersonalDevelopment)</f>
        <v xml:space="preserve">PersonalDevelopment;  </v>
      </c>
    </row>
    <row r="33" spans="1:7" ht="14.25" customHeight="1" x14ac:dyDescent="0.35">
      <c r="B33" s="1" t="s">
        <v>11</v>
      </c>
      <c r="C33" s="2" t="str">
        <f>IF(ISNUMBER(FIND(CurrentAffairs,'Outreach No &amp; Team Members List'!$Y$2)),"",'Outreach No &amp; Team Members List'!$Y$2&amp;CurrentAffairs)</f>
        <v xml:space="preserve">CurrentAffairs; </v>
      </c>
      <c r="F33" s="1" t="s">
        <v>11</v>
      </c>
      <c r="G33" s="2" t="str">
        <f>IF(ISNUMBER(FIND(CurrentAffairs,'Outreach No &amp; Team Members List'!$Y$4)),"",'Outreach No &amp; Team Members List'!$Y$4&amp;CurrentAffairs)</f>
        <v xml:space="preserve">CurrentAffairs; </v>
      </c>
    </row>
    <row r="34" spans="1:7" ht="14.25" customHeight="1" x14ac:dyDescent="0.35">
      <c r="B34" s="1" t="s">
        <v>12</v>
      </c>
      <c r="C34" s="2" t="str">
        <f>IF(ISNUMBER(FIND(CommunityService,'Outreach No &amp; Team Members List'!$Y$2)),"",'Outreach No &amp; Team Members List'!$Y$2&amp;CommunityService)</f>
        <v xml:space="preserve">CommunityService; </v>
      </c>
      <c r="F34" s="1" t="s">
        <v>12</v>
      </c>
      <c r="G34" s="2" t="str">
        <f>IF(ISNUMBER(FIND(CommunityService,'Outreach No &amp; Team Members List'!$Y$4)),"",'Outreach No &amp; Team Members List'!$Y$4&amp;CommunityService)</f>
        <v xml:space="preserve">CommunityService; </v>
      </c>
    </row>
    <row r="35" spans="1:7" ht="14.25" customHeight="1" x14ac:dyDescent="0.35">
      <c r="B35" s="1" t="s">
        <v>13</v>
      </c>
      <c r="C35" s="2" t="str">
        <f>IF(ISNUMBER(FIND(Others2,'Outreach No &amp; Team Members List'!$Y$2)),"",'Outreach No &amp; Team Members List'!$Y$2&amp;Others2)</f>
        <v xml:space="preserve">Others; </v>
      </c>
      <c r="F35" s="1" t="s">
        <v>13</v>
      </c>
      <c r="G35" s="2" t="str">
        <f>IF(ISNUMBER(FIND(Others2,'Outreach No &amp; Team Members List'!$Y$4)),"",'Outreach No &amp; Team Members List'!$Y$4&amp;Others2)</f>
        <v xml:space="preserve">Others; </v>
      </c>
    </row>
    <row r="36" spans="1:7" ht="14.25" customHeight="1" x14ac:dyDescent="0.35"/>
    <row r="37" spans="1:7" ht="14.25" customHeight="1" x14ac:dyDescent="0.35">
      <c r="A37" s="1" t="s">
        <v>20</v>
      </c>
      <c r="B37" s="1" t="s">
        <v>1</v>
      </c>
      <c r="C37" s="2" t="str">
        <f>IF(ISNUMBER(FIND(Arts,'Outreach No &amp; Team Members List'!$Y$12)),"",'Outreach No &amp; Team Members List'!$Y$12&amp;Arts)</f>
        <v xml:space="preserve">Arts; </v>
      </c>
      <c r="E37" s="1" t="s">
        <v>21</v>
      </c>
      <c r="F37" s="1" t="s">
        <v>1</v>
      </c>
      <c r="G37" s="2" t="str">
        <f>IF(ISNUMBER(FIND(Arts,'Outreach No &amp; Team Members List'!$Y$14)),"",'Outreach No &amp; Team Members List'!$Y$14&amp;Arts)</f>
        <v xml:space="preserve">Arts; </v>
      </c>
    </row>
    <row r="38" spans="1:7" ht="14.25" customHeight="1" x14ac:dyDescent="0.35">
      <c r="B38" s="1" t="s">
        <v>4</v>
      </c>
      <c r="C38" s="2" t="str">
        <f>IF(ISNUMBER(FIND(Sports,'Outreach No &amp; Team Members List'!$Y$12)),"",'Outreach No &amp; Team Members List'!$Y$12&amp;Sports)</f>
        <v xml:space="preserve">Sports; </v>
      </c>
      <c r="F38" s="1" t="s">
        <v>4</v>
      </c>
      <c r="G38" s="2" t="str">
        <f>IF(ISNUMBER(FIND(Sports,'Outreach No &amp; Team Members List'!$Y$14)),"",'Outreach No &amp; Team Members List'!$Y$14&amp;Sports)</f>
        <v xml:space="preserve">Sports; </v>
      </c>
    </row>
    <row r="39" spans="1:7" ht="14.25" customHeight="1" x14ac:dyDescent="0.35">
      <c r="B39" s="1" t="s">
        <v>5</v>
      </c>
      <c r="C39" s="2" t="str">
        <f>IF(ISNUMBER(FIND(Gaming,'Outreach No &amp; Team Members List'!$Y$12)),"",'Outreach No &amp; Team Members List'!$Y$12&amp;Gaming)</f>
        <v xml:space="preserve">Gaming; </v>
      </c>
      <c r="F39" s="1" t="s">
        <v>5</v>
      </c>
      <c r="G39" s="2" t="str">
        <f>IF(ISNUMBER(FIND(Gaming,'Outreach No &amp; Team Members List'!$Y$14)),"",'Outreach No &amp; Team Members List'!$Y$14&amp;Gaming)</f>
        <v xml:space="preserve">Gaming; </v>
      </c>
    </row>
    <row r="40" spans="1:7" ht="14.25" customHeight="1" x14ac:dyDescent="0.35">
      <c r="B40" s="1" t="s">
        <v>6</v>
      </c>
      <c r="C40" s="2" t="str">
        <f>IF(ISNUMBER(FIND(HeritageCulture,'Outreach No &amp; Team Members List'!$Y$12)),"",'Outreach No &amp; Team Members List'!$Y$12&amp;HeritageCulture)</f>
        <v xml:space="preserve">HeritageCulture; </v>
      </c>
      <c r="F40" s="1" t="s">
        <v>6</v>
      </c>
      <c r="G40" s="2" t="str">
        <f>IF(ISNUMBER(FIND(HeritageCulture,'Outreach No &amp; Team Members List'!$Y$14)),"",'Outreach No &amp; Team Members List'!$Y$14&amp;HeritageCulture)</f>
        <v xml:space="preserve">HeritageCulture; </v>
      </c>
    </row>
    <row r="41" spans="1:7" ht="14.25" customHeight="1" x14ac:dyDescent="0.35">
      <c r="B41" s="1" t="s">
        <v>7</v>
      </c>
      <c r="C41" s="2" t="str">
        <f>IF(ISNUMBER(FIND(HealthWellbeing,'Outreach No &amp; Team Members List'!$Y$12)),"",'Outreach No &amp; Team Members List'!$Y$12&amp;HealthWellbeing)</f>
        <v xml:space="preserve">HealthWellbeing; </v>
      </c>
      <c r="F41" s="1" t="s">
        <v>7</v>
      </c>
      <c r="G41" s="2" t="str">
        <f>IF(ISNUMBER(FIND(HealthWellbeing,'Outreach No &amp; Team Members List'!$Y$14)),"",'Outreach No &amp; Team Members List'!$Y$14&amp;HealthWellbeing)</f>
        <v xml:space="preserve">HealthWellbeing; </v>
      </c>
    </row>
    <row r="42" spans="1:7" ht="14.25" customHeight="1" x14ac:dyDescent="0.35">
      <c r="B42" s="1" t="s">
        <v>8</v>
      </c>
      <c r="C42" s="2" t="str">
        <f>IF(ISNUMBER(FIND(Environment,'Outreach No &amp; Team Members List'!$Y$12)),"",'Outreach No &amp; Team Members List'!$Y$12&amp;Environment)</f>
        <v xml:space="preserve">Environment; </v>
      </c>
      <c r="F42" s="1" t="s">
        <v>8</v>
      </c>
      <c r="G42" s="2" t="str">
        <f>IF(ISNUMBER(FIND(Environment,'Outreach No &amp; Team Members List'!$Y$14)),"",'Outreach No &amp; Team Members List'!$Y$14&amp;Environment)</f>
        <v xml:space="preserve">Environment; </v>
      </c>
    </row>
    <row r="43" spans="1:7" ht="14.25" customHeight="1" x14ac:dyDescent="0.35">
      <c r="B43" s="1" t="s">
        <v>9</v>
      </c>
      <c r="C43" s="2" t="str">
        <f>IF(ISNUMBER(FIND(Entrepreneurship,'Outreach No &amp; Team Members List'!$Y$12)),"",'Outreach No &amp; Team Members List'!$Y$12&amp;Entrepreneurship)</f>
        <v xml:space="preserve">Entrepreneurship; </v>
      </c>
      <c r="F43" s="1" t="s">
        <v>9</v>
      </c>
      <c r="G43" s="2" t="str">
        <f>IF(ISNUMBER(FIND(Entrepreneurship,'Outreach No &amp; Team Members List'!$Y$14)),"",'Outreach No &amp; Team Members List'!$Y$14&amp;Entrepreneurship)</f>
        <v xml:space="preserve">Entrepreneurship; </v>
      </c>
    </row>
    <row r="44" spans="1:7" ht="14.25" customHeight="1" x14ac:dyDescent="0.35">
      <c r="B44" s="1" t="s">
        <v>10</v>
      </c>
      <c r="C44" s="2" t="str">
        <f>IF(ISNUMBER(FIND(PersonalDevelopment,'Outreach No &amp; Team Members List'!$Y$12)),"",'Outreach No &amp; Team Members List'!$Y$12&amp;PersonalDevelopment)</f>
        <v xml:space="preserve">PersonalDevelopment;  </v>
      </c>
      <c r="F44" s="1" t="s">
        <v>10</v>
      </c>
      <c r="G44" s="2" t="str">
        <f>IF(ISNUMBER(FIND(PersonalDevelopment,'Outreach No &amp; Team Members List'!$Y$14)),"",'Outreach No &amp; Team Members List'!$Y$14&amp;PersonalDevelopment)</f>
        <v xml:space="preserve">PersonalDevelopment;  </v>
      </c>
    </row>
    <row r="45" spans="1:7" ht="14.25" customHeight="1" x14ac:dyDescent="0.35">
      <c r="B45" s="1" t="s">
        <v>11</v>
      </c>
      <c r="C45" s="2" t="str">
        <f>IF(ISNUMBER(FIND(CurrentAffairs,'Outreach No &amp; Team Members List'!$Y$12)),"",'Outreach No &amp; Team Members List'!$Y$12&amp;CurrentAffairs)</f>
        <v xml:space="preserve">CurrentAffairs; </v>
      </c>
      <c r="F45" s="1" t="s">
        <v>11</v>
      </c>
      <c r="G45" s="2" t="str">
        <f>IF(ISNUMBER(FIND(CurrentAffairs,'Outreach No &amp; Team Members List'!$Y$14)),"",'Outreach No &amp; Team Members List'!$Y$14&amp;CurrentAffairs)</f>
        <v xml:space="preserve">CurrentAffairs; </v>
      </c>
    </row>
    <row r="46" spans="1:7" ht="14.25" customHeight="1" x14ac:dyDescent="0.35">
      <c r="B46" s="1" t="s">
        <v>12</v>
      </c>
      <c r="C46" s="2" t="str">
        <f>IF(ISNUMBER(FIND(CommunityService,'Outreach No &amp; Team Members List'!$Y$12)),"",'Outreach No &amp; Team Members List'!$Y$12&amp;CommunityService)</f>
        <v xml:space="preserve">CommunityService; </v>
      </c>
      <c r="F46" s="1" t="s">
        <v>12</v>
      </c>
      <c r="G46" s="2" t="str">
        <f>IF(ISNUMBER(FIND(CommunityService,'Outreach No &amp; Team Members List'!$Y$14)),"",'Outreach No &amp; Team Members List'!$Y$14&amp;CommunityService)</f>
        <v xml:space="preserve">CommunityService; </v>
      </c>
    </row>
    <row r="47" spans="1:7" ht="14.25" customHeight="1" x14ac:dyDescent="0.35">
      <c r="B47" s="1" t="s">
        <v>13</v>
      </c>
      <c r="C47" s="2" t="str">
        <f>IF(ISNUMBER(FIND(Others2,'Outreach No &amp; Team Members List'!$Y$12)),"",'Outreach No &amp; Team Members List'!$Y$12&amp;Others2)</f>
        <v xml:space="preserve">Others; </v>
      </c>
      <c r="F47" s="1" t="s">
        <v>13</v>
      </c>
      <c r="G47" s="2" t="str">
        <f>IF(ISNUMBER(FIND(Others2,'Outreach No &amp; Team Members List'!$Y$14)),"",'Outreach No &amp; Team Members List'!$Y$14&amp;Others2)</f>
        <v xml:space="preserve">Others; </v>
      </c>
    </row>
    <row r="48" spans="1:7" ht="14.25" customHeight="1" x14ac:dyDescent="0.35"/>
    <row r="49" spans="1:7" ht="14.25" customHeight="1" x14ac:dyDescent="0.35">
      <c r="A49" s="1" t="s">
        <v>23</v>
      </c>
      <c r="B49" s="1" t="s">
        <v>1</v>
      </c>
      <c r="C49" s="2" t="str">
        <f>IF(ISNUMBER(FIND(Arts,'Outreach No &amp; Team Members List'!$Y$8)),"",'Outreach No &amp; Team Members List'!$Y$8&amp;Arts)</f>
        <v xml:space="preserve">Arts; </v>
      </c>
      <c r="E49" s="1" t="s">
        <v>24</v>
      </c>
      <c r="F49" s="1" t="s">
        <v>1</v>
      </c>
      <c r="G49" s="2" t="e">
        <f>IF(ISNUMBER(FIND(Arts,#REF!)),"",#REF!&amp;Arts)</f>
        <v>#REF!</v>
      </c>
    </row>
    <row r="50" spans="1:7" ht="14.25" customHeight="1" x14ac:dyDescent="0.35">
      <c r="B50" s="1" t="s">
        <v>4</v>
      </c>
      <c r="C50" s="2" t="str">
        <f>IF(ISNUMBER(FIND(Sports,'Outreach No &amp; Team Members List'!$Y$8)),"",'Outreach No &amp; Team Members List'!$Y$8&amp;Sports)</f>
        <v xml:space="preserve">Sports; </v>
      </c>
      <c r="F50" s="1" t="s">
        <v>4</v>
      </c>
      <c r="G50" s="2" t="e">
        <f>IF(ISNUMBER(FIND(Sports,#REF!)),"",#REF!&amp;Sports)</f>
        <v>#REF!</v>
      </c>
    </row>
    <row r="51" spans="1:7" ht="14.25" customHeight="1" x14ac:dyDescent="0.35">
      <c r="B51" s="1" t="s">
        <v>5</v>
      </c>
      <c r="C51" s="2" t="str">
        <f>IF(ISNUMBER(FIND(Gaming,'Outreach No &amp; Team Members List'!$Y$8)),"",'Outreach No &amp; Team Members List'!$Y$8&amp;Gaming)</f>
        <v xml:space="preserve">Gaming; </v>
      </c>
      <c r="F51" s="1" t="s">
        <v>5</v>
      </c>
      <c r="G51" s="2" t="e">
        <f>IF(ISNUMBER(FIND(Gaming,#REF!)),"",#REF!&amp;Gaming)</f>
        <v>#REF!</v>
      </c>
    </row>
    <row r="52" spans="1:7" ht="14.25" customHeight="1" x14ac:dyDescent="0.35">
      <c r="B52" s="1" t="s">
        <v>6</v>
      </c>
      <c r="C52" s="2" t="str">
        <f>IF(ISNUMBER(FIND(HeritageCulture,'Outreach No &amp; Team Members List'!$Y$8)),"",'Outreach No &amp; Team Members List'!$Y$8&amp;HeritageCulture)</f>
        <v xml:space="preserve">HeritageCulture; </v>
      </c>
      <c r="F52" s="1" t="s">
        <v>6</v>
      </c>
      <c r="G52" s="2" t="e">
        <f>IF(ISNUMBER(FIND(HeritageCulture,#REF!)),"",#REF!&amp;HeritageCulture)</f>
        <v>#REF!</v>
      </c>
    </row>
    <row r="53" spans="1:7" ht="14.25" customHeight="1" x14ac:dyDescent="0.35">
      <c r="B53" s="1" t="s">
        <v>7</v>
      </c>
      <c r="C53" s="2" t="str">
        <f>IF(ISNUMBER(FIND(HealthWellbeing,'Outreach No &amp; Team Members List'!$Y$8)),"",'Outreach No &amp; Team Members List'!$Y$8&amp;HealthWellbeing)</f>
        <v xml:space="preserve">HealthWellbeing; </v>
      </c>
      <c r="F53" s="1" t="s">
        <v>7</v>
      </c>
      <c r="G53" s="2" t="e">
        <f>IF(ISNUMBER(FIND(HealthWellbeing,#REF!)),"",#REF!&amp;HealthWellbeing)</f>
        <v>#REF!</v>
      </c>
    </row>
    <row r="54" spans="1:7" ht="14.25" customHeight="1" x14ac:dyDescent="0.35">
      <c r="B54" s="1" t="s">
        <v>8</v>
      </c>
      <c r="C54" s="2" t="str">
        <f>IF(ISNUMBER(FIND(Environment,'Outreach No &amp; Team Members List'!$Y$8)),"",'Outreach No &amp; Team Members List'!$Y$8&amp;Environment)</f>
        <v xml:space="preserve">Environment; </v>
      </c>
      <c r="F54" s="1" t="s">
        <v>8</v>
      </c>
      <c r="G54" s="2" t="e">
        <f>IF(ISNUMBER(FIND(Environment,#REF!)),"",#REF!&amp;Environment)</f>
        <v>#REF!</v>
      </c>
    </row>
    <row r="55" spans="1:7" ht="14.25" customHeight="1" x14ac:dyDescent="0.35">
      <c r="B55" s="1" t="s">
        <v>9</v>
      </c>
      <c r="C55" s="2" t="str">
        <f>IF(ISNUMBER(FIND(Entrepreneurship,'Outreach No &amp; Team Members List'!$Y$8)),"",'Outreach No &amp; Team Members List'!$Y$8&amp;Entrepreneurship)</f>
        <v xml:space="preserve">Entrepreneurship; </v>
      </c>
      <c r="F55" s="1" t="s">
        <v>9</v>
      </c>
      <c r="G55" s="2" t="e">
        <f>IF(ISNUMBER(FIND(Entrepreneurship,#REF!)),"",#REF!&amp;Entrepreneurship)</f>
        <v>#REF!</v>
      </c>
    </row>
    <row r="56" spans="1:7" ht="14.25" customHeight="1" x14ac:dyDescent="0.35">
      <c r="B56" s="1" t="s">
        <v>10</v>
      </c>
      <c r="C56" s="2" t="str">
        <f>IF(ISNUMBER(FIND(PersonalDevelopment,'Outreach No &amp; Team Members List'!$Y$8)),"",'Outreach No &amp; Team Members List'!$Y$8&amp;PersonalDevelopment)</f>
        <v xml:space="preserve">PersonalDevelopment;  </v>
      </c>
      <c r="F56" s="1" t="s">
        <v>10</v>
      </c>
      <c r="G56" s="2" t="e">
        <f>IF(ISNUMBER(FIND(PersonalDevelopment,#REF!)),"",#REF!&amp;PersonalDevelopment)</f>
        <v>#REF!</v>
      </c>
    </row>
    <row r="57" spans="1:7" ht="14.25" customHeight="1" x14ac:dyDescent="0.35">
      <c r="B57" s="1" t="s">
        <v>11</v>
      </c>
      <c r="C57" s="2" t="str">
        <f>IF(ISNUMBER(FIND(CurrentAffairs,'Outreach No &amp; Team Members List'!$Y$8)),"",'Outreach No &amp; Team Members List'!$Y$8&amp;CurrentAffairs)</f>
        <v xml:space="preserve">CurrentAffairs; </v>
      </c>
      <c r="F57" s="1" t="s">
        <v>11</v>
      </c>
      <c r="G57" s="2" t="e">
        <f>IF(ISNUMBER(FIND(CurrentAffairs,#REF!)),"",#REF!&amp;CurrentAffairs)</f>
        <v>#REF!</v>
      </c>
    </row>
    <row r="58" spans="1:7" ht="14.25" customHeight="1" x14ac:dyDescent="0.35">
      <c r="B58" s="1" t="s">
        <v>12</v>
      </c>
      <c r="C58" s="2" t="str">
        <f>IF(ISNUMBER(FIND(CommunityService,'Outreach No &amp; Team Members List'!$Y$8)),"",'Outreach No &amp; Team Members List'!$Y$8&amp;CommunityService)</f>
        <v xml:space="preserve">CommunityService; </v>
      </c>
      <c r="F58" s="1" t="s">
        <v>12</v>
      </c>
      <c r="G58" s="2" t="e">
        <f>IF(ISNUMBER(FIND(CommunityService,#REF!)),"",#REF!&amp;CommunityService)</f>
        <v>#REF!</v>
      </c>
    </row>
    <row r="59" spans="1:7" ht="14.25" customHeight="1" x14ac:dyDescent="0.35">
      <c r="B59" s="1" t="s">
        <v>13</v>
      </c>
      <c r="C59" s="2" t="str">
        <f>IF(ISNUMBER(FIND(Others2,'Outreach No &amp; Team Members List'!$Y$8)),"",'Outreach No &amp; Team Members List'!$Y$8&amp;Others2)</f>
        <v xml:space="preserve">Others; </v>
      </c>
      <c r="F59" s="1" t="s">
        <v>13</v>
      </c>
      <c r="G59" s="2" t="str">
        <f>IF(ISNUMBER(FIND(Others2,'Outreach No &amp; Team Members List'!$Y$9)),"",'Outreach No &amp; Team Members List'!$Y$9&amp;Others2)</f>
        <v xml:space="preserve">Others; </v>
      </c>
    </row>
    <row r="60" spans="1:7" ht="14.25" customHeight="1" x14ac:dyDescent="0.35"/>
    <row r="61" spans="1:7" ht="14.25" customHeight="1" x14ac:dyDescent="0.35">
      <c r="A61" s="1" t="s">
        <v>26</v>
      </c>
      <c r="B61" s="1" t="s">
        <v>1</v>
      </c>
      <c r="C61" s="2" t="str">
        <f>IF(ISNUMBER(FIND(Arts,'Outreach No &amp; Team Members List'!$Y$15)),"",'Outreach No &amp; Team Members List'!$Y$15&amp;Arts)</f>
        <v xml:space="preserve">Arts; </v>
      </c>
      <c r="E61" s="1" t="s">
        <v>27</v>
      </c>
      <c r="F61" s="1" t="s">
        <v>1</v>
      </c>
      <c r="G61" s="2" t="e">
        <f>IF(ISNUMBER(FIND(Arts,#REF!)),"",#REF!&amp;Arts)</f>
        <v>#REF!</v>
      </c>
    </row>
    <row r="62" spans="1:7" ht="14.25" customHeight="1" x14ac:dyDescent="0.35">
      <c r="B62" s="1" t="s">
        <v>4</v>
      </c>
      <c r="C62" s="2" t="str">
        <f>IF(ISNUMBER(FIND(Sports,'Outreach No &amp; Team Members List'!$Y$15)),"",'Outreach No &amp; Team Members List'!$Y$15&amp;Sports)</f>
        <v xml:space="preserve">Sports; </v>
      </c>
      <c r="F62" s="1" t="s">
        <v>4</v>
      </c>
      <c r="G62" s="2" t="e">
        <f>IF(ISNUMBER(FIND(Sports,#REF!)),"",#REF!&amp;Sports)</f>
        <v>#REF!</v>
      </c>
    </row>
    <row r="63" spans="1:7" ht="14.25" customHeight="1" x14ac:dyDescent="0.35">
      <c r="B63" s="1" t="s">
        <v>5</v>
      </c>
      <c r="C63" s="2" t="str">
        <f>IF(ISNUMBER(FIND(Gaming,'Outreach No &amp; Team Members List'!$Y$15)),"",'Outreach No &amp; Team Members List'!$Y$15&amp;Gaming)</f>
        <v xml:space="preserve">Gaming; </v>
      </c>
      <c r="F63" s="1" t="s">
        <v>5</v>
      </c>
      <c r="G63" s="2" t="e">
        <f>IF(ISNUMBER(FIND(Gaming,#REF!)),"",#REF!&amp;Gaming)</f>
        <v>#REF!</v>
      </c>
    </row>
    <row r="64" spans="1:7" ht="14.25" customHeight="1" x14ac:dyDescent="0.35">
      <c r="B64" s="1" t="s">
        <v>6</v>
      </c>
      <c r="C64" s="2" t="str">
        <f>IF(ISNUMBER(FIND(HeritageCulture,'Outreach No &amp; Team Members List'!$Y$15)),"",'Outreach No &amp; Team Members List'!$Y$15&amp;HeritageCulture)</f>
        <v xml:space="preserve">HeritageCulture; </v>
      </c>
      <c r="F64" s="1" t="s">
        <v>6</v>
      </c>
      <c r="G64" s="2" t="e">
        <f>IF(ISNUMBER(FIND(HeritageCulture,#REF!)),"",#REF!&amp;HeritageCulture)</f>
        <v>#REF!</v>
      </c>
    </row>
    <row r="65" spans="1:7" ht="14.25" customHeight="1" x14ac:dyDescent="0.35">
      <c r="B65" s="1" t="s">
        <v>7</v>
      </c>
      <c r="C65" s="2" t="str">
        <f>IF(ISNUMBER(FIND(HealthWellbeing,'Outreach No &amp; Team Members List'!$Y$15)),"",'Outreach No &amp; Team Members List'!$Y$15&amp;HealthWellbeing)</f>
        <v xml:space="preserve">HealthWellbeing; </v>
      </c>
      <c r="F65" s="1" t="s">
        <v>7</v>
      </c>
      <c r="G65" s="2" t="e">
        <f>IF(ISNUMBER(FIND(HealthWellbeing,#REF!)),"",#REF!&amp;HealthWellbeing)</f>
        <v>#REF!</v>
      </c>
    </row>
    <row r="66" spans="1:7" ht="14.25" customHeight="1" x14ac:dyDescent="0.35">
      <c r="B66" s="1" t="s">
        <v>8</v>
      </c>
      <c r="C66" s="2" t="str">
        <f>IF(ISNUMBER(FIND(Environment,'Outreach No &amp; Team Members List'!$Y$15)),"",'Outreach No &amp; Team Members List'!$Y$15&amp;Environment)</f>
        <v xml:space="preserve">Environment; </v>
      </c>
      <c r="F66" s="1" t="s">
        <v>8</v>
      </c>
      <c r="G66" s="2" t="e">
        <f>IF(ISNUMBER(FIND(Environment,#REF!)),"",#REF!&amp;Environment)</f>
        <v>#REF!</v>
      </c>
    </row>
    <row r="67" spans="1:7" ht="14.25" customHeight="1" x14ac:dyDescent="0.35">
      <c r="B67" s="1" t="s">
        <v>9</v>
      </c>
      <c r="C67" s="2" t="str">
        <f>IF(ISNUMBER(FIND(Entrepreneurship,'Outreach No &amp; Team Members List'!$Y$15)),"",'Outreach No &amp; Team Members List'!$Y$15&amp;Entrepreneurship)</f>
        <v xml:space="preserve">Entrepreneurship; </v>
      </c>
      <c r="F67" s="1" t="s">
        <v>9</v>
      </c>
      <c r="G67" s="2" t="e">
        <f>IF(ISNUMBER(FIND(Entrepreneurship,#REF!)),"",#REF!&amp;Entrepreneurship)</f>
        <v>#REF!</v>
      </c>
    </row>
    <row r="68" spans="1:7" ht="14.25" customHeight="1" x14ac:dyDescent="0.35">
      <c r="B68" s="1" t="s">
        <v>10</v>
      </c>
      <c r="C68" s="2" t="str">
        <f>IF(ISNUMBER(FIND(PersonalDevelopment,'Outreach No &amp; Team Members List'!$Y$15)),"",'Outreach No &amp; Team Members List'!$Y$15&amp;PersonalDevelopment)</f>
        <v xml:space="preserve">PersonalDevelopment;  </v>
      </c>
      <c r="F68" s="1" t="s">
        <v>10</v>
      </c>
      <c r="G68" s="2" t="e">
        <f>IF(ISNUMBER(FIND(PersonalDevelopment,#REF!)),"",#REF!&amp;PersonalDevelopment)</f>
        <v>#REF!</v>
      </c>
    </row>
    <row r="69" spans="1:7" ht="14.25" customHeight="1" x14ac:dyDescent="0.35">
      <c r="B69" s="1" t="s">
        <v>11</v>
      </c>
      <c r="C69" s="2" t="str">
        <f>IF(ISNUMBER(FIND(CurrentAffairs,'Outreach No &amp; Team Members List'!$Y$15)),"",'Outreach No &amp; Team Members List'!$Y$15&amp;CurrentAffairs)</f>
        <v xml:space="preserve">CurrentAffairs; </v>
      </c>
      <c r="F69" s="1" t="s">
        <v>11</v>
      </c>
      <c r="G69" s="2" t="e">
        <f>IF(ISNUMBER(FIND(CurrentAffairs,#REF!)),"",#REF!&amp;CurrentAffairs)</f>
        <v>#REF!</v>
      </c>
    </row>
    <row r="70" spans="1:7" ht="14.25" customHeight="1" x14ac:dyDescent="0.35">
      <c r="B70" s="1" t="s">
        <v>12</v>
      </c>
      <c r="C70" s="2" t="str">
        <f>IF(ISNUMBER(FIND(CommunityService,'Outreach No &amp; Team Members List'!$Y$15)),"",'Outreach No &amp; Team Members List'!$Y$15&amp;CommunityService)</f>
        <v xml:space="preserve">CommunityService; </v>
      </c>
      <c r="F70" s="1" t="s">
        <v>12</v>
      </c>
      <c r="G70" s="2" t="e">
        <f>IF(ISNUMBER(FIND(CommunityService,#REF!)),"",#REF!&amp;CommunityService)</f>
        <v>#REF!</v>
      </c>
    </row>
    <row r="71" spans="1:7" ht="14.25" customHeight="1" x14ac:dyDescent="0.35">
      <c r="B71" s="1" t="s">
        <v>13</v>
      </c>
      <c r="C71" s="2" t="str">
        <f>IF(ISNUMBER(FIND(Others2,'Outreach No &amp; Team Members List'!$Y$15)),"",'Outreach No &amp; Team Members List'!$Y$15&amp;Others2)</f>
        <v xml:space="preserve">Others; </v>
      </c>
      <c r="F71" s="1" t="s">
        <v>13</v>
      </c>
      <c r="G71" s="2" t="e">
        <f>IF(ISNUMBER(FIND(Others2,#REF!)),"",#REF!&amp;Others2)</f>
        <v>#REF!</v>
      </c>
    </row>
    <row r="72" spans="1:7" ht="14.25" customHeight="1" x14ac:dyDescent="0.35"/>
    <row r="73" spans="1:7" ht="14.25" customHeight="1" x14ac:dyDescent="0.35">
      <c r="A73" s="1" t="s">
        <v>29</v>
      </c>
      <c r="B73" s="1" t="s">
        <v>1</v>
      </c>
      <c r="C73" s="2" t="str">
        <f>IF(ISNUMBER(FIND(Arts,'Outreach No &amp; Team Members List'!$Y$13)),"",'Outreach No &amp; Team Members List'!$Y$13&amp;Arts)</f>
        <v xml:space="preserve">Arts; </v>
      </c>
      <c r="E73" s="1" t="s">
        <v>30</v>
      </c>
      <c r="F73" s="1" t="s">
        <v>1</v>
      </c>
      <c r="G73" s="2" t="e">
        <f>IF(ISNUMBER(FIND(Arts,'Outreach No &amp; Team Members List'!#REF!)),"",'Outreach No &amp; Team Members List'!#REF!&amp;Arts)</f>
        <v>#REF!</v>
      </c>
    </row>
    <row r="74" spans="1:7" ht="14.25" customHeight="1" x14ac:dyDescent="0.35">
      <c r="B74" s="1" t="s">
        <v>4</v>
      </c>
      <c r="C74" s="2" t="str">
        <f>IF(ISNUMBER(FIND(Sports,'Outreach No &amp; Team Members List'!$Y$13)),"",'Outreach No &amp; Team Members List'!$Y$13&amp;Sports)</f>
        <v xml:space="preserve">Sports; </v>
      </c>
      <c r="F74" s="1" t="s">
        <v>4</v>
      </c>
      <c r="G74" s="2" t="e">
        <f>IF(ISNUMBER(FIND(Sports,'Outreach No &amp; Team Members List'!#REF!)),"",'Outreach No &amp; Team Members List'!#REF!&amp;Sports)</f>
        <v>#REF!</v>
      </c>
    </row>
    <row r="75" spans="1:7" ht="14.25" customHeight="1" x14ac:dyDescent="0.35">
      <c r="B75" s="1" t="s">
        <v>5</v>
      </c>
      <c r="C75" s="2" t="str">
        <f>IF(ISNUMBER(FIND(Gaming,'Outreach No &amp; Team Members List'!$Y$13)),"",'Outreach No &amp; Team Members List'!$Y$13&amp;Gaming)</f>
        <v xml:space="preserve">Gaming; </v>
      </c>
      <c r="F75" s="1" t="s">
        <v>5</v>
      </c>
      <c r="G75" s="2" t="e">
        <f>IF(ISNUMBER(FIND(Gaming,'Outreach No &amp; Team Members List'!#REF!)),"",'Outreach No &amp; Team Members List'!#REF!&amp;Gaming)</f>
        <v>#REF!</v>
      </c>
    </row>
    <row r="76" spans="1:7" ht="14.25" customHeight="1" x14ac:dyDescent="0.35">
      <c r="B76" s="1" t="s">
        <v>6</v>
      </c>
      <c r="C76" s="2" t="str">
        <f>IF(ISNUMBER(FIND(HeritageCulture,'Outreach No &amp; Team Members List'!$Y$13)),"",'Outreach No &amp; Team Members List'!$Y$13&amp;HeritageCulture)</f>
        <v xml:space="preserve">HeritageCulture; </v>
      </c>
      <c r="F76" s="1" t="s">
        <v>6</v>
      </c>
      <c r="G76" s="2" t="e">
        <f>IF(ISNUMBER(FIND(HeritageCulture,'Outreach No &amp; Team Members List'!#REF!)),"",'Outreach No &amp; Team Members List'!#REF!&amp;HeritageCulture)</f>
        <v>#REF!</v>
      </c>
    </row>
    <row r="77" spans="1:7" ht="14.25" customHeight="1" x14ac:dyDescent="0.35">
      <c r="B77" s="1" t="s">
        <v>7</v>
      </c>
      <c r="C77" s="2" t="str">
        <f>IF(ISNUMBER(FIND(HealthWellbeing,'Outreach No &amp; Team Members List'!$Y$13)),"",'Outreach No &amp; Team Members List'!$Y$13&amp;HealthWellbeing)</f>
        <v xml:space="preserve">HealthWellbeing; </v>
      </c>
      <c r="F77" s="1" t="s">
        <v>7</v>
      </c>
      <c r="G77" s="2" t="e">
        <f>IF(ISNUMBER(FIND(HealthWellbeing,'Outreach No &amp; Team Members List'!#REF!)),"",'Outreach No &amp; Team Members List'!#REF!&amp;HealthWellbeing)</f>
        <v>#REF!</v>
      </c>
    </row>
    <row r="78" spans="1:7" ht="14.25" customHeight="1" x14ac:dyDescent="0.35">
      <c r="B78" s="1" t="s">
        <v>8</v>
      </c>
      <c r="C78" s="2" t="str">
        <f>IF(ISNUMBER(FIND(Environment,'Outreach No &amp; Team Members List'!$Y$13)),"",'Outreach No &amp; Team Members List'!$Y$13&amp;Environment)</f>
        <v xml:space="preserve">Environment; </v>
      </c>
      <c r="F78" s="1" t="s">
        <v>8</v>
      </c>
      <c r="G78" s="2" t="e">
        <f>IF(ISNUMBER(FIND(Environment,'Outreach No &amp; Team Members List'!#REF!)),"",'Outreach No &amp; Team Members List'!#REF!&amp;Environment)</f>
        <v>#REF!</v>
      </c>
    </row>
    <row r="79" spans="1:7" ht="14.25" customHeight="1" x14ac:dyDescent="0.35">
      <c r="B79" s="1" t="s">
        <v>9</v>
      </c>
      <c r="C79" s="2" t="str">
        <f>IF(ISNUMBER(FIND(Entrepreneurship,'Outreach No &amp; Team Members List'!$Y$13)),"",'Outreach No &amp; Team Members List'!$Y$13&amp;Entrepreneurship)</f>
        <v xml:space="preserve">Entrepreneurship; </v>
      </c>
      <c r="F79" s="1" t="s">
        <v>9</v>
      </c>
      <c r="G79" s="2" t="e">
        <f>IF(ISNUMBER(FIND(Entrepreneurship,'Outreach No &amp; Team Members List'!#REF!)),"",'Outreach No &amp; Team Members List'!#REF!&amp;Entrepreneurship)</f>
        <v>#REF!</v>
      </c>
    </row>
    <row r="80" spans="1:7" ht="14.25" customHeight="1" x14ac:dyDescent="0.35">
      <c r="B80" s="1" t="s">
        <v>10</v>
      </c>
      <c r="C80" s="2" t="str">
        <f>IF(ISNUMBER(FIND(PersonalDevelopment,'Outreach No &amp; Team Members List'!$Y$13)),"",'Outreach No &amp; Team Members List'!$Y$13&amp;PersonalDevelopment)</f>
        <v xml:space="preserve">PersonalDevelopment;  </v>
      </c>
      <c r="F80" s="1" t="s">
        <v>10</v>
      </c>
      <c r="G80" s="2" t="e">
        <f>IF(ISNUMBER(FIND(PersonalDevelopment,'Outreach No &amp; Team Members List'!#REF!)),"",'Outreach No &amp; Team Members List'!#REF!&amp;PersonalDevelopment)</f>
        <v>#REF!</v>
      </c>
    </row>
    <row r="81" spans="1:7" ht="14.25" customHeight="1" x14ac:dyDescent="0.35">
      <c r="B81" s="1" t="s">
        <v>11</v>
      </c>
      <c r="C81" s="2" t="str">
        <f>IF(ISNUMBER(FIND(CurrentAffairs,'Outreach No &amp; Team Members List'!$Y$13)),"",'Outreach No &amp; Team Members List'!$Y$13&amp;CurrentAffairs)</f>
        <v xml:space="preserve">CurrentAffairs; </v>
      </c>
      <c r="F81" s="1" t="s">
        <v>11</v>
      </c>
      <c r="G81" s="2" t="e">
        <f>IF(ISNUMBER(FIND(CurrentAffairs,'Outreach No &amp; Team Members List'!#REF!)),"",'Outreach No &amp; Team Members List'!#REF!&amp;CurrentAffairs)</f>
        <v>#REF!</v>
      </c>
    </row>
    <row r="82" spans="1:7" ht="14.25" customHeight="1" x14ac:dyDescent="0.35">
      <c r="B82" s="1" t="s">
        <v>12</v>
      </c>
      <c r="C82" s="2" t="str">
        <f>IF(ISNUMBER(FIND(CommunityService,'Outreach No &amp; Team Members List'!$Y$13)),"",'Outreach No &amp; Team Members List'!$Y$13&amp;CommunityService)</f>
        <v xml:space="preserve">CommunityService; </v>
      </c>
      <c r="F82" s="1" t="s">
        <v>12</v>
      </c>
      <c r="G82" s="2" t="e">
        <f>IF(ISNUMBER(FIND(CommunityService,'Outreach No &amp; Team Members List'!#REF!)),"",'Outreach No &amp; Team Members List'!#REF!&amp;CommunityService)</f>
        <v>#REF!</v>
      </c>
    </row>
    <row r="83" spans="1:7" ht="14.25" customHeight="1" x14ac:dyDescent="0.35">
      <c r="B83" s="1" t="s">
        <v>13</v>
      </c>
      <c r="C83" s="2" t="str">
        <f>IF(ISNUMBER(FIND(Others2,'Outreach No &amp; Team Members List'!$Y$13)),"",'Outreach No &amp; Team Members List'!$Y$13&amp;Others2)</f>
        <v xml:space="preserve">Others; </v>
      </c>
      <c r="F83" s="1" t="s">
        <v>13</v>
      </c>
      <c r="G83" s="2" t="e">
        <f>IF(ISNUMBER(FIND(Others2,'Outreach No &amp; Team Members List'!#REF!)),"",'Outreach No &amp; Team Members List'!#REF!&amp;Others2)</f>
        <v>#REF!</v>
      </c>
    </row>
    <row r="84" spans="1:7" ht="14.25" customHeight="1" x14ac:dyDescent="0.35"/>
    <row r="85" spans="1:7" ht="14.25" customHeight="1" x14ac:dyDescent="0.35">
      <c r="A85" s="1" t="s">
        <v>32</v>
      </c>
      <c r="B85" s="1" t="s">
        <v>1</v>
      </c>
      <c r="C85" s="2" t="str">
        <f>IF(ISNUMBER(FIND(Arts,'Outreach No &amp; Team Members List'!$Y$5)),"",'Outreach No &amp; Team Members List'!$Y$5&amp;Arts)</f>
        <v xml:space="preserve">Arts; </v>
      </c>
      <c r="E85" s="1" t="s">
        <v>33</v>
      </c>
      <c r="F85" s="1" t="s">
        <v>1</v>
      </c>
      <c r="G85" s="2" t="e">
        <f>IF(ISNUMBER(FIND(Arts,'Outreach No &amp; Team Members List'!#REF!)),"",'Outreach No &amp; Team Members List'!#REF!&amp;Arts)</f>
        <v>#REF!</v>
      </c>
    </row>
    <row r="86" spans="1:7" ht="14.25" customHeight="1" x14ac:dyDescent="0.35">
      <c r="B86" s="1" t="s">
        <v>4</v>
      </c>
      <c r="C86" s="2" t="str">
        <f>IF(ISNUMBER(FIND(Sports,'Outreach No &amp; Team Members List'!$Y$5)),"",'Outreach No &amp; Team Members List'!$Y$5&amp;Sports)</f>
        <v xml:space="preserve">Sports; </v>
      </c>
      <c r="F86" s="1" t="s">
        <v>4</v>
      </c>
      <c r="G86" s="2" t="e">
        <f>IF(ISNUMBER(FIND(Sports,'Outreach No &amp; Team Members List'!#REF!)),"",'Outreach No &amp; Team Members List'!#REF!&amp;Sports)</f>
        <v>#REF!</v>
      </c>
    </row>
    <row r="87" spans="1:7" ht="14.25" customHeight="1" x14ac:dyDescent="0.35">
      <c r="B87" s="1" t="s">
        <v>5</v>
      </c>
      <c r="C87" s="2" t="str">
        <f>IF(ISNUMBER(FIND(Gaming,'Outreach No &amp; Team Members List'!$Y$5)),"",'Outreach No &amp; Team Members List'!$Y$5&amp;Gaming)</f>
        <v xml:space="preserve">Gaming; </v>
      </c>
      <c r="F87" s="1" t="s">
        <v>5</v>
      </c>
      <c r="G87" s="2" t="e">
        <f>IF(ISNUMBER(FIND(Gaming,'Outreach No &amp; Team Members List'!#REF!)),"",'Outreach No &amp; Team Members List'!#REF!&amp;Gaming)</f>
        <v>#REF!</v>
      </c>
    </row>
    <row r="88" spans="1:7" ht="14.25" customHeight="1" x14ac:dyDescent="0.35">
      <c r="B88" s="1" t="s">
        <v>6</v>
      </c>
      <c r="C88" s="2" t="str">
        <f>IF(ISNUMBER(FIND(HeritageCulture,'Outreach No &amp; Team Members List'!$Y$5)),"",'Outreach No &amp; Team Members List'!$Y$5&amp;HeritageCulture)</f>
        <v xml:space="preserve">HeritageCulture; </v>
      </c>
      <c r="F88" s="1" t="s">
        <v>6</v>
      </c>
      <c r="G88" s="2" t="e">
        <f>IF(ISNUMBER(FIND(HeritageCulture,'Outreach No &amp; Team Members List'!#REF!)),"",'Outreach No &amp; Team Members List'!#REF!&amp;HeritageCulture)</f>
        <v>#REF!</v>
      </c>
    </row>
    <row r="89" spans="1:7" ht="14.25" customHeight="1" x14ac:dyDescent="0.35">
      <c r="B89" s="1" t="s">
        <v>7</v>
      </c>
      <c r="C89" s="2" t="str">
        <f>IF(ISNUMBER(FIND(HealthWellbeing,'Outreach No &amp; Team Members List'!$Y$5)),"",'Outreach No &amp; Team Members List'!$Y$5&amp;HealthWellbeing)</f>
        <v xml:space="preserve">HealthWellbeing; </v>
      </c>
      <c r="F89" s="1" t="s">
        <v>7</v>
      </c>
      <c r="G89" s="2" t="e">
        <f>IF(ISNUMBER(FIND(HealthWellbeing,'Outreach No &amp; Team Members List'!#REF!)),"",'Outreach No &amp; Team Members List'!#REF!&amp;HealthWellbeing)</f>
        <v>#REF!</v>
      </c>
    </row>
    <row r="90" spans="1:7" ht="14.25" customHeight="1" x14ac:dyDescent="0.35">
      <c r="B90" s="1" t="s">
        <v>8</v>
      </c>
      <c r="C90" s="2" t="str">
        <f>IF(ISNUMBER(FIND(Environment,'Outreach No &amp; Team Members List'!$Y$5)),"",'Outreach No &amp; Team Members List'!$Y$5&amp;Environment)</f>
        <v xml:space="preserve">Environment; </v>
      </c>
      <c r="F90" s="1" t="s">
        <v>8</v>
      </c>
      <c r="G90" s="2" t="e">
        <f>IF(ISNUMBER(FIND(Environment,'Outreach No &amp; Team Members List'!#REF!)),"",'Outreach No &amp; Team Members List'!#REF!&amp;Environment)</f>
        <v>#REF!</v>
      </c>
    </row>
    <row r="91" spans="1:7" ht="14.25" customHeight="1" x14ac:dyDescent="0.35">
      <c r="B91" s="1" t="s">
        <v>9</v>
      </c>
      <c r="C91" s="2" t="str">
        <f>IF(ISNUMBER(FIND(Entrepreneurship,'Outreach No &amp; Team Members List'!$Y$5)),"",'Outreach No &amp; Team Members List'!$Y$5&amp;Entrepreneurship)</f>
        <v xml:space="preserve">Entrepreneurship; </v>
      </c>
      <c r="F91" s="1" t="s">
        <v>9</v>
      </c>
      <c r="G91" s="2" t="e">
        <f>IF(ISNUMBER(FIND(Entrepreneurship,'Outreach No &amp; Team Members List'!#REF!)),"",'Outreach No &amp; Team Members List'!#REF!&amp;Entrepreneurship)</f>
        <v>#REF!</v>
      </c>
    </row>
    <row r="92" spans="1:7" ht="14.25" customHeight="1" x14ac:dyDescent="0.35">
      <c r="B92" s="1" t="s">
        <v>10</v>
      </c>
      <c r="C92" s="2" t="str">
        <f>IF(ISNUMBER(FIND(PersonalDevelopment,'Outreach No &amp; Team Members List'!$Y$5)),"",'Outreach No &amp; Team Members List'!$Y$5&amp;PersonalDevelopment)</f>
        <v xml:space="preserve">PersonalDevelopment;  </v>
      </c>
      <c r="F92" s="1" t="s">
        <v>10</v>
      </c>
      <c r="G92" s="2" t="e">
        <f>IF(ISNUMBER(FIND(PersonalDevelopment,'Outreach No &amp; Team Members List'!#REF!)),"",'Outreach No &amp; Team Members List'!#REF!&amp;PersonalDevelopment)</f>
        <v>#REF!</v>
      </c>
    </row>
    <row r="93" spans="1:7" ht="14.25" customHeight="1" x14ac:dyDescent="0.35">
      <c r="B93" s="1" t="s">
        <v>11</v>
      </c>
      <c r="C93" s="2" t="str">
        <f>IF(ISNUMBER(FIND(CurrentAffairs,'Outreach No &amp; Team Members List'!$Y$5)),"",'Outreach No &amp; Team Members List'!$Y$5&amp;CurrentAffairs)</f>
        <v xml:space="preserve">CurrentAffairs; </v>
      </c>
      <c r="F93" s="1" t="s">
        <v>11</v>
      </c>
      <c r="G93" s="2" t="e">
        <f>IF(ISNUMBER(FIND(CurrentAffairs,'Outreach No &amp; Team Members List'!#REF!)),"",'Outreach No &amp; Team Members List'!#REF!&amp;CurrentAffairs)</f>
        <v>#REF!</v>
      </c>
    </row>
    <row r="94" spans="1:7" ht="14.25" customHeight="1" x14ac:dyDescent="0.35">
      <c r="B94" s="1" t="s">
        <v>12</v>
      </c>
      <c r="C94" s="2" t="str">
        <f>IF(ISNUMBER(FIND(CommunityService,'Outreach No &amp; Team Members List'!$Y$5)),"",'Outreach No &amp; Team Members List'!$Y$5&amp;CommunityService)</f>
        <v xml:space="preserve">CommunityService; </v>
      </c>
      <c r="F94" s="1" t="s">
        <v>12</v>
      </c>
      <c r="G94" s="2" t="e">
        <f>IF(ISNUMBER(FIND(CommunityService,'Outreach No &amp; Team Members List'!#REF!)),"",'Outreach No &amp; Team Members List'!#REF!&amp;CommunityService)</f>
        <v>#REF!</v>
      </c>
    </row>
    <row r="95" spans="1:7" ht="14.25" customHeight="1" x14ac:dyDescent="0.35">
      <c r="B95" s="1" t="s">
        <v>13</v>
      </c>
      <c r="C95" s="2" t="str">
        <f>IF(ISNUMBER(FIND(Others2,'Outreach No &amp; Team Members List'!$Y$5)),"",'Outreach No &amp; Team Members List'!$Y$5&amp;Others2)</f>
        <v xml:space="preserve">Others; </v>
      </c>
      <c r="F95" s="1" t="s">
        <v>13</v>
      </c>
      <c r="G95" s="2" t="e">
        <f>IF(ISNUMBER(FIND(Others2,'Outreach No &amp; Team Members List'!#REF!)),"",'Outreach No &amp; Team Members List'!#REF!&amp;Others2)</f>
        <v>#REF!</v>
      </c>
    </row>
    <row r="96" spans="1:7" ht="14.25" customHeight="1" x14ac:dyDescent="0.35"/>
    <row r="97" spans="1:7" ht="14.25" customHeight="1" x14ac:dyDescent="0.35">
      <c r="A97" s="1" t="s">
        <v>35</v>
      </c>
      <c r="B97" s="1" t="s">
        <v>1</v>
      </c>
      <c r="C97" s="2" t="str">
        <f>IF(ISNUMBER(FIND(Arts,'Outreach No &amp; Team Members List'!$Y$6)),"",'Outreach No &amp; Team Members List'!$Y$6&amp;Arts)</f>
        <v xml:space="preserve">Arts; </v>
      </c>
      <c r="E97" s="1" t="s">
        <v>36</v>
      </c>
      <c r="F97" s="1" t="s">
        <v>1</v>
      </c>
      <c r="G97" s="2" t="e">
        <f>IF(ISNUMBER(FIND(Arts,'Outreach No &amp; Team Members List'!#REF!)),"",'Outreach No &amp; Team Members List'!#REF!&amp;Arts)</f>
        <v>#REF!</v>
      </c>
    </row>
    <row r="98" spans="1:7" ht="14.25" customHeight="1" x14ac:dyDescent="0.35">
      <c r="B98" s="1" t="s">
        <v>4</v>
      </c>
      <c r="C98" s="2" t="str">
        <f>IF(ISNUMBER(FIND(Sports,'Outreach No &amp; Team Members List'!$Y$6)),"",'Outreach No &amp; Team Members List'!$Y$6&amp;Sports)</f>
        <v xml:space="preserve">Sports; </v>
      </c>
      <c r="F98" s="1" t="s">
        <v>4</v>
      </c>
      <c r="G98" s="2" t="e">
        <f>IF(ISNUMBER(FIND(Sports,'Outreach No &amp; Team Members List'!#REF!)),"",'Outreach No &amp; Team Members List'!#REF!&amp;Sports)</f>
        <v>#REF!</v>
      </c>
    </row>
    <row r="99" spans="1:7" ht="14.25" customHeight="1" x14ac:dyDescent="0.35">
      <c r="B99" s="1" t="s">
        <v>5</v>
      </c>
      <c r="C99" s="2" t="str">
        <f>IF(ISNUMBER(FIND(Gaming,'Outreach No &amp; Team Members List'!$Y$6)),"",'Outreach No &amp; Team Members List'!$Y$6&amp;Gaming)</f>
        <v xml:space="preserve">Gaming; </v>
      </c>
      <c r="F99" s="1" t="s">
        <v>5</v>
      </c>
      <c r="G99" s="2" t="e">
        <f>IF(ISNUMBER(FIND(Gaming,'Outreach No &amp; Team Members List'!#REF!)),"",'Outreach No &amp; Team Members List'!#REF!&amp;Gaming)</f>
        <v>#REF!</v>
      </c>
    </row>
    <row r="100" spans="1:7" ht="14.25" customHeight="1" x14ac:dyDescent="0.35">
      <c r="B100" s="1" t="s">
        <v>6</v>
      </c>
      <c r="C100" s="2" t="str">
        <f>IF(ISNUMBER(FIND(HeritageCulture,'Outreach No &amp; Team Members List'!$Y$6)),"",'Outreach No &amp; Team Members List'!$Y$6&amp;HeritageCulture)</f>
        <v xml:space="preserve">HeritageCulture; </v>
      </c>
      <c r="F100" s="1" t="s">
        <v>6</v>
      </c>
      <c r="G100" s="2" t="e">
        <f>IF(ISNUMBER(FIND(HeritageCulture,'Outreach No &amp; Team Members List'!#REF!)),"",'Outreach No &amp; Team Members List'!#REF!&amp;HeritageCulture)</f>
        <v>#REF!</v>
      </c>
    </row>
    <row r="101" spans="1:7" ht="14.25" customHeight="1" x14ac:dyDescent="0.35">
      <c r="B101" s="1" t="s">
        <v>7</v>
      </c>
      <c r="C101" s="2" t="str">
        <f>IF(ISNUMBER(FIND(HealthWellbeing,'Outreach No &amp; Team Members List'!$Y$6)),"",'Outreach No &amp; Team Members List'!$Y$6&amp;HealthWellbeing)</f>
        <v xml:space="preserve">HealthWellbeing; </v>
      </c>
      <c r="F101" s="1" t="s">
        <v>7</v>
      </c>
      <c r="G101" s="2" t="e">
        <f>IF(ISNUMBER(FIND(HealthWellbeing,'Outreach No &amp; Team Members List'!#REF!)),"",'Outreach No &amp; Team Members List'!#REF!&amp;HealthWellbeing)</f>
        <v>#REF!</v>
      </c>
    </row>
    <row r="102" spans="1:7" ht="14.25" customHeight="1" x14ac:dyDescent="0.35">
      <c r="B102" s="1" t="s">
        <v>8</v>
      </c>
      <c r="C102" s="2" t="str">
        <f>IF(ISNUMBER(FIND(Environment,'Outreach No &amp; Team Members List'!$Y$6)),"",'Outreach No &amp; Team Members List'!$Y$6&amp;Environment)</f>
        <v xml:space="preserve">Environment; </v>
      </c>
      <c r="F102" s="1" t="s">
        <v>8</v>
      </c>
      <c r="G102" s="2" t="e">
        <f>IF(ISNUMBER(FIND(Environment,'Outreach No &amp; Team Members List'!#REF!)),"",'Outreach No &amp; Team Members List'!#REF!&amp;Environment)</f>
        <v>#REF!</v>
      </c>
    </row>
    <row r="103" spans="1:7" ht="14.25" customHeight="1" x14ac:dyDescent="0.35">
      <c r="B103" s="1" t="s">
        <v>9</v>
      </c>
      <c r="C103" s="2" t="str">
        <f>IF(ISNUMBER(FIND(Entrepreneurship,'Outreach No &amp; Team Members List'!$Y$6)),"",'Outreach No &amp; Team Members List'!$Y$6&amp;Entrepreneurship)</f>
        <v xml:space="preserve">Entrepreneurship; </v>
      </c>
      <c r="F103" s="1" t="s">
        <v>9</v>
      </c>
      <c r="G103" s="2" t="e">
        <f>IF(ISNUMBER(FIND(Entrepreneurship,'Outreach No &amp; Team Members List'!#REF!)),"",'Outreach No &amp; Team Members List'!#REF!&amp;Entrepreneurship)</f>
        <v>#REF!</v>
      </c>
    </row>
    <row r="104" spans="1:7" ht="14.25" customHeight="1" x14ac:dyDescent="0.35">
      <c r="B104" s="1" t="s">
        <v>10</v>
      </c>
      <c r="C104" s="2" t="str">
        <f>IF(ISNUMBER(FIND(PersonalDevelopment,'Outreach No &amp; Team Members List'!$Y$6)),"",'Outreach No &amp; Team Members List'!$Y$6&amp;PersonalDevelopment)</f>
        <v xml:space="preserve">PersonalDevelopment;  </v>
      </c>
      <c r="F104" s="1" t="s">
        <v>10</v>
      </c>
      <c r="G104" s="2" t="e">
        <f>IF(ISNUMBER(FIND(PersonalDevelopment,'Outreach No &amp; Team Members List'!#REF!)),"",'Outreach No &amp; Team Members List'!#REF!&amp;PersonalDevelopment)</f>
        <v>#REF!</v>
      </c>
    </row>
    <row r="105" spans="1:7" ht="14.25" customHeight="1" x14ac:dyDescent="0.35">
      <c r="B105" s="1" t="s">
        <v>11</v>
      </c>
      <c r="C105" s="2" t="str">
        <f>IF(ISNUMBER(FIND(CurrentAffairs,'Outreach No &amp; Team Members List'!$Y$6)),"",'Outreach No &amp; Team Members List'!$Y$6&amp;CurrentAffairs)</f>
        <v xml:space="preserve">CurrentAffairs; </v>
      </c>
      <c r="F105" s="1" t="s">
        <v>11</v>
      </c>
      <c r="G105" s="2" t="e">
        <f>IF(ISNUMBER(FIND(CurrentAffairs,'Outreach No &amp; Team Members List'!#REF!)),"",'Outreach No &amp; Team Members List'!#REF!&amp;CurrentAffairs)</f>
        <v>#REF!</v>
      </c>
    </row>
    <row r="106" spans="1:7" ht="14.25" customHeight="1" x14ac:dyDescent="0.35">
      <c r="B106" s="1" t="s">
        <v>12</v>
      </c>
      <c r="C106" s="2" t="str">
        <f>IF(ISNUMBER(FIND(CommunityService,'Outreach No &amp; Team Members List'!$Y$6)),"",'Outreach No &amp; Team Members List'!$Y$6&amp;CommunityService)</f>
        <v xml:space="preserve">CommunityService; </v>
      </c>
      <c r="F106" s="1" t="s">
        <v>12</v>
      </c>
      <c r="G106" s="2" t="e">
        <f>IF(ISNUMBER(FIND(CommunityService,'Outreach No &amp; Team Members List'!#REF!)),"",'Outreach No &amp; Team Members List'!#REF!&amp;CommunityService)</f>
        <v>#REF!</v>
      </c>
    </row>
    <row r="107" spans="1:7" ht="14.25" customHeight="1" x14ac:dyDescent="0.35">
      <c r="B107" s="1" t="s">
        <v>13</v>
      </c>
      <c r="C107" s="2" t="str">
        <f>IF(ISNUMBER(FIND(Others2,'Outreach No &amp; Team Members List'!$Y$6)),"",'Outreach No &amp; Team Members List'!$Y$6&amp;Others2)</f>
        <v xml:space="preserve">Others; </v>
      </c>
      <c r="F107" s="1" t="s">
        <v>13</v>
      </c>
      <c r="G107" s="2" t="e">
        <f>IF(ISNUMBER(FIND(Others2,'Outreach No &amp; Team Members List'!#REF!)),"",'Outreach No &amp; Team Members List'!#REF!&amp;Others2)</f>
        <v>#REF!</v>
      </c>
    </row>
    <row r="108" spans="1:7" ht="14.25" customHeight="1" x14ac:dyDescent="0.35"/>
    <row r="109" spans="1:7" ht="14.25" customHeight="1" x14ac:dyDescent="0.35">
      <c r="A109" s="1" t="s">
        <v>38</v>
      </c>
      <c r="B109" s="1" t="s">
        <v>1</v>
      </c>
      <c r="C109" s="2" t="str">
        <f>IF(ISNUMBER(FIND(Arts,'Outreach No &amp; Team Members List'!$Y$10)),"",'Outreach No &amp; Team Members List'!$Y$10&amp;Arts)</f>
        <v xml:space="preserve">Arts; </v>
      </c>
      <c r="E109" s="1" t="s">
        <v>39</v>
      </c>
      <c r="F109" s="1" t="s">
        <v>1</v>
      </c>
      <c r="G109" s="2" t="e">
        <f>IF(ISNUMBER(FIND(Arts,'Outreach No &amp; Team Members List'!#REF!)),"",'Outreach No &amp; Team Members List'!#REF!&amp;Arts)</f>
        <v>#REF!</v>
      </c>
    </row>
    <row r="110" spans="1:7" ht="14.25" customHeight="1" x14ac:dyDescent="0.35">
      <c r="B110" s="1" t="s">
        <v>4</v>
      </c>
      <c r="C110" s="2" t="str">
        <f>IF(ISNUMBER(FIND(Sports,'Outreach No &amp; Team Members List'!$Y$10)),"",'Outreach No &amp; Team Members List'!$Y$10&amp;Sports)</f>
        <v xml:space="preserve">Sports; </v>
      </c>
      <c r="F110" s="1" t="s">
        <v>4</v>
      </c>
      <c r="G110" s="2" t="e">
        <f>IF(ISNUMBER(FIND(Sports,'Outreach No &amp; Team Members List'!#REF!)),"",'Outreach No &amp; Team Members List'!#REF!&amp;Sports)</f>
        <v>#REF!</v>
      </c>
    </row>
    <row r="111" spans="1:7" ht="14.25" customHeight="1" x14ac:dyDescent="0.35">
      <c r="B111" s="1" t="s">
        <v>5</v>
      </c>
      <c r="C111" s="2" t="str">
        <f>IF(ISNUMBER(FIND(Gaming,'Outreach No &amp; Team Members List'!$Y$10)),"",'Outreach No &amp; Team Members List'!$Y$10&amp;Gaming)</f>
        <v xml:space="preserve">Gaming; </v>
      </c>
      <c r="F111" s="1" t="s">
        <v>5</v>
      </c>
      <c r="G111" s="2" t="e">
        <f>IF(ISNUMBER(FIND(Gaming,'Outreach No &amp; Team Members List'!#REF!)),"",'Outreach No &amp; Team Members List'!#REF!&amp;Gaming)</f>
        <v>#REF!</v>
      </c>
    </row>
    <row r="112" spans="1:7" ht="14.25" customHeight="1" x14ac:dyDescent="0.35">
      <c r="B112" s="1" t="s">
        <v>6</v>
      </c>
      <c r="C112" s="2" t="str">
        <f>IF(ISNUMBER(FIND(HeritageCulture,'Outreach No &amp; Team Members List'!$Y$10)),"",'Outreach No &amp; Team Members List'!$Y$10&amp;HeritageCulture)</f>
        <v xml:space="preserve">HeritageCulture; </v>
      </c>
      <c r="F112" s="1" t="s">
        <v>6</v>
      </c>
      <c r="G112" s="2" t="e">
        <f>IF(ISNUMBER(FIND(HeritageCulture,'Outreach No &amp; Team Members List'!#REF!)),"",'Outreach No &amp; Team Members List'!#REF!&amp;HeritageCulture)</f>
        <v>#REF!</v>
      </c>
    </row>
    <row r="113" spans="2:7" ht="14.25" customHeight="1" x14ac:dyDescent="0.35">
      <c r="B113" s="1" t="s">
        <v>7</v>
      </c>
      <c r="C113" s="2" t="str">
        <f>IF(ISNUMBER(FIND(HealthWellbeing,'Outreach No &amp; Team Members List'!$Y$10)),"",'Outreach No &amp; Team Members List'!$Y$10&amp;HealthWellbeing)</f>
        <v xml:space="preserve">HealthWellbeing; </v>
      </c>
      <c r="F113" s="1" t="s">
        <v>7</v>
      </c>
      <c r="G113" s="2" t="e">
        <f>IF(ISNUMBER(FIND(HealthWellbeing,'Outreach No &amp; Team Members List'!#REF!)),"",'Outreach No &amp; Team Members List'!#REF!&amp;HealthWellbeing)</f>
        <v>#REF!</v>
      </c>
    </row>
    <row r="114" spans="2:7" ht="14.25" customHeight="1" x14ac:dyDescent="0.35">
      <c r="B114" s="1" t="s">
        <v>8</v>
      </c>
      <c r="C114" s="2" t="str">
        <f>IF(ISNUMBER(FIND(Environment,'Outreach No &amp; Team Members List'!$Y$10)),"",'Outreach No &amp; Team Members List'!$Y$10&amp;Environment)</f>
        <v xml:space="preserve">Environment; </v>
      </c>
      <c r="F114" s="1" t="s">
        <v>8</v>
      </c>
      <c r="G114" s="2" t="e">
        <f>IF(ISNUMBER(FIND(Environment,'Outreach No &amp; Team Members List'!#REF!)),"",'Outreach No &amp; Team Members List'!#REF!&amp;Environment)</f>
        <v>#REF!</v>
      </c>
    </row>
    <row r="115" spans="2:7" ht="14.25" customHeight="1" x14ac:dyDescent="0.35">
      <c r="B115" s="1" t="s">
        <v>9</v>
      </c>
      <c r="C115" s="2" t="str">
        <f>IF(ISNUMBER(FIND(Entrepreneurship,'Outreach No &amp; Team Members List'!$Y$10)),"",'Outreach No &amp; Team Members List'!$Y$10&amp;Entrepreneurship)</f>
        <v xml:space="preserve">Entrepreneurship; </v>
      </c>
      <c r="F115" s="1" t="s">
        <v>9</v>
      </c>
      <c r="G115" s="2" t="e">
        <f>IF(ISNUMBER(FIND(Entrepreneurship,'Outreach No &amp; Team Members List'!#REF!)),"",'Outreach No &amp; Team Members List'!#REF!&amp;Entrepreneurship)</f>
        <v>#REF!</v>
      </c>
    </row>
    <row r="116" spans="2:7" ht="14.25" customHeight="1" x14ac:dyDescent="0.35">
      <c r="B116" s="1" t="s">
        <v>10</v>
      </c>
      <c r="C116" s="2" t="str">
        <f>IF(ISNUMBER(FIND(PersonalDevelopment,'Outreach No &amp; Team Members List'!$Y$10)),"",'Outreach No &amp; Team Members List'!$Y$10&amp;PersonalDevelopment)</f>
        <v xml:space="preserve">PersonalDevelopment;  </v>
      </c>
      <c r="F116" s="1" t="s">
        <v>10</v>
      </c>
      <c r="G116" s="2" t="e">
        <f>IF(ISNUMBER(FIND(PersonalDevelopment,'Outreach No &amp; Team Members List'!#REF!)),"",'Outreach No &amp; Team Members List'!#REF!&amp;PersonalDevelopment)</f>
        <v>#REF!</v>
      </c>
    </row>
    <row r="117" spans="2:7" ht="14.25" customHeight="1" x14ac:dyDescent="0.35">
      <c r="B117" s="1" t="s">
        <v>11</v>
      </c>
      <c r="C117" s="2" t="str">
        <f>IF(ISNUMBER(FIND(CurrentAffairs,'Outreach No &amp; Team Members List'!$Y$10)),"",'Outreach No &amp; Team Members List'!$Y$10&amp;CurrentAffairs)</f>
        <v xml:space="preserve">CurrentAffairs; </v>
      </c>
      <c r="F117" s="1" t="s">
        <v>11</v>
      </c>
      <c r="G117" s="2" t="e">
        <f>IF(ISNUMBER(FIND(CurrentAffairs,'Outreach No &amp; Team Members List'!#REF!)),"",'Outreach No &amp; Team Members List'!#REF!&amp;CurrentAffairs)</f>
        <v>#REF!</v>
      </c>
    </row>
    <row r="118" spans="2:7" ht="14.25" customHeight="1" x14ac:dyDescent="0.35">
      <c r="B118" s="1" t="s">
        <v>12</v>
      </c>
      <c r="C118" s="2" t="str">
        <f>IF(ISNUMBER(FIND(CommunityService,'Outreach No &amp; Team Members List'!$Y$10)),"",'Outreach No &amp; Team Members List'!$Y$10&amp;CommunityService)</f>
        <v xml:space="preserve">CommunityService; </v>
      </c>
      <c r="F118" s="1" t="s">
        <v>12</v>
      </c>
      <c r="G118" s="2" t="e">
        <f>IF(ISNUMBER(FIND(CommunityService,'Outreach No &amp; Team Members List'!#REF!)),"",'Outreach No &amp; Team Members List'!#REF!&amp;CommunityService)</f>
        <v>#REF!</v>
      </c>
    </row>
    <row r="119" spans="2:7" ht="14.25" customHeight="1" x14ac:dyDescent="0.35">
      <c r="B119" s="1" t="s">
        <v>13</v>
      </c>
      <c r="C119" s="2" t="str">
        <f>IF(ISNUMBER(FIND(Others2,'Outreach No &amp; Team Members List'!$Y$10)),"",'Outreach No &amp; Team Members List'!$Y$10&amp;Others2)</f>
        <v xml:space="preserve">Others; </v>
      </c>
      <c r="F119" s="1" t="s">
        <v>13</v>
      </c>
      <c r="G119" s="2" t="e">
        <f>IF(ISNUMBER(FIND(Others2,'Outreach No &amp; Team Members List'!#REF!)),"",'Outreach No &amp; Team Members List'!#REF!&amp;Others2)</f>
        <v>#REF!</v>
      </c>
    </row>
    <row r="120" spans="2:7" ht="14.25" customHeight="1" x14ac:dyDescent="0.35"/>
    <row r="121" spans="2:7" ht="14.25" customHeight="1" x14ac:dyDescent="0.35"/>
    <row r="122" spans="2:7" ht="14.25" customHeight="1" x14ac:dyDescent="0.35"/>
    <row r="123" spans="2:7" ht="14.25" customHeight="1" x14ac:dyDescent="0.35"/>
    <row r="124" spans="2:7" ht="14.25" customHeight="1" x14ac:dyDescent="0.35"/>
    <row r="125" spans="2:7" ht="14.25" customHeight="1" x14ac:dyDescent="0.35"/>
    <row r="126" spans="2:7" ht="14.25" customHeight="1" x14ac:dyDescent="0.35"/>
    <row r="127" spans="2:7" ht="14.25" customHeight="1" x14ac:dyDescent="0.35"/>
    <row r="128" spans="2:7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R957"/>
  <sheetViews>
    <sheetView tabSelected="1" topLeftCell="P1" workbookViewId="0">
      <selection activeCell="W18" sqref="W18"/>
    </sheetView>
  </sheetViews>
  <sheetFormatPr defaultColWidth="14.453125" defaultRowHeight="15" customHeight="1" x14ac:dyDescent="0.35"/>
  <cols>
    <col min="1" max="1" width="19" customWidth="1"/>
    <col min="2" max="2" width="25.6328125" customWidth="1"/>
    <col min="3" max="7" width="19" customWidth="1"/>
    <col min="8" max="8" width="38.81640625" customWidth="1"/>
    <col min="9" max="12" width="19" customWidth="1"/>
    <col min="13" max="13" width="64.453125" customWidth="1"/>
    <col min="14" max="14" width="23.453125" customWidth="1"/>
    <col min="15" max="15" width="58.6328125" customWidth="1"/>
    <col min="16" max="22" width="23.453125" customWidth="1"/>
    <col min="23" max="24" width="28.6328125" customWidth="1"/>
    <col min="25" max="26" width="46.6328125" customWidth="1"/>
    <col min="27" max="27" width="19" customWidth="1"/>
    <col min="28" max="28" width="36.08984375" customWidth="1"/>
    <col min="29" max="29" width="23.36328125" customWidth="1"/>
    <col min="30" max="30" width="53.453125" customWidth="1"/>
    <col min="31" max="44" width="19" customWidth="1"/>
  </cols>
  <sheetData>
    <row r="1" spans="1:44" ht="97.5" customHeight="1" x14ac:dyDescent="0.35">
      <c r="A1" s="7" t="s">
        <v>41</v>
      </c>
      <c r="B1" s="7" t="s">
        <v>570</v>
      </c>
      <c r="C1" s="7" t="s">
        <v>571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573</v>
      </c>
      <c r="I1" s="7" t="s">
        <v>572</v>
      </c>
      <c r="J1" s="7" t="s">
        <v>46</v>
      </c>
      <c r="K1" s="7" t="s">
        <v>47</v>
      </c>
      <c r="L1" s="7" t="s">
        <v>48</v>
      </c>
      <c r="M1" s="7" t="s">
        <v>49</v>
      </c>
      <c r="N1" s="7" t="s">
        <v>904</v>
      </c>
      <c r="O1" s="7" t="s">
        <v>898</v>
      </c>
      <c r="P1" s="7" t="s">
        <v>899</v>
      </c>
      <c r="Q1" s="7" t="s">
        <v>900</v>
      </c>
      <c r="R1" s="7" t="s">
        <v>901</v>
      </c>
      <c r="S1" s="7" t="s">
        <v>902</v>
      </c>
      <c r="T1" s="7" t="s">
        <v>48</v>
      </c>
      <c r="U1" s="7" t="s">
        <v>903</v>
      </c>
      <c r="V1" s="7" t="s">
        <v>48</v>
      </c>
      <c r="W1" s="7" t="s">
        <v>905</v>
      </c>
      <c r="X1" s="7" t="s">
        <v>906</v>
      </c>
      <c r="Y1" s="7" t="s">
        <v>51</v>
      </c>
      <c r="Z1" s="7" t="s">
        <v>52</v>
      </c>
      <c r="AA1" s="7" t="s">
        <v>48</v>
      </c>
      <c r="AB1" s="7" t="s">
        <v>907</v>
      </c>
      <c r="AC1" s="7" t="s">
        <v>48</v>
      </c>
      <c r="AD1" s="7" t="s">
        <v>908</v>
      </c>
      <c r="AE1" s="3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14" customHeight="1" x14ac:dyDescent="0.35">
      <c r="A2" s="8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3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4" customHeight="1" x14ac:dyDescent="0.35">
      <c r="A3" s="8">
        <v>2</v>
      </c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3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4" ht="14" customHeight="1" x14ac:dyDescent="0.35">
      <c r="A4" s="8">
        <v>3</v>
      </c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X4" s="8"/>
      <c r="Y4" s="8"/>
      <c r="Z4" s="8"/>
      <c r="AA4" s="8"/>
      <c r="AB4" s="8"/>
      <c r="AC4" s="8"/>
      <c r="AD4" s="8"/>
      <c r="AE4" s="3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14" customHeight="1" x14ac:dyDescent="0.35">
      <c r="A5" s="8">
        <v>4</v>
      </c>
      <c r="B5" s="8"/>
      <c r="C5" s="8"/>
      <c r="D5" s="8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3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ht="14" customHeight="1" x14ac:dyDescent="0.35">
      <c r="A6" s="8">
        <v>5</v>
      </c>
      <c r="B6" s="8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3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14" customHeight="1" x14ac:dyDescent="0.35">
      <c r="A7" s="8">
        <v>6</v>
      </c>
      <c r="B7" s="8"/>
      <c r="C7" s="8"/>
      <c r="D7" s="8"/>
      <c r="E7" s="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3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4" ht="14" customHeight="1" x14ac:dyDescent="0.35">
      <c r="A8" s="8">
        <v>7</v>
      </c>
      <c r="B8" s="8"/>
      <c r="C8" s="8"/>
      <c r="D8" s="8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B8" s="8"/>
      <c r="AC8" s="8"/>
      <c r="AD8" s="8"/>
      <c r="AE8" s="3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44" ht="14" customHeight="1" x14ac:dyDescent="0.35">
      <c r="A9" s="8">
        <v>8</v>
      </c>
      <c r="B9" s="8"/>
      <c r="C9" s="8"/>
      <c r="D9" s="8"/>
      <c r="E9" s="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3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ht="14" customHeight="1" x14ac:dyDescent="0.35">
      <c r="A10" s="8">
        <v>9</v>
      </c>
      <c r="B10" s="8"/>
      <c r="C10" s="8"/>
      <c r="D10" s="8"/>
      <c r="E10" s="9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3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44" ht="14" customHeight="1" x14ac:dyDescent="0.35">
      <c r="A11" s="8">
        <v>10</v>
      </c>
      <c r="B11" s="8"/>
      <c r="C11" s="8"/>
      <c r="D11" s="8"/>
      <c r="E11" s="9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3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44" ht="14" customHeight="1" x14ac:dyDescent="0.35">
      <c r="A12" s="8">
        <v>11</v>
      </c>
      <c r="B12" s="8"/>
      <c r="C12" s="8"/>
      <c r="D12" s="8"/>
      <c r="E12" s="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3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ht="14" customHeight="1" x14ac:dyDescent="0.35">
      <c r="A13" s="8">
        <v>12</v>
      </c>
      <c r="B13" s="8"/>
      <c r="C13" s="8"/>
      <c r="D13" s="8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3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ht="14" customHeight="1" x14ac:dyDescent="0.35">
      <c r="A14" s="8">
        <v>13</v>
      </c>
      <c r="B14" s="8"/>
      <c r="C14" s="8"/>
      <c r="D14" s="8"/>
      <c r="E14" s="9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3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ht="14" customHeight="1" x14ac:dyDescent="0.35">
      <c r="A15" s="8">
        <v>14</v>
      </c>
      <c r="B15" s="8"/>
      <c r="C15" s="8"/>
      <c r="D15" s="8"/>
      <c r="E15" s="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3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ht="14" customHeight="1" x14ac:dyDescent="0.35">
      <c r="A16" s="8">
        <v>15</v>
      </c>
      <c r="B16" s="8"/>
      <c r="C16" s="8"/>
      <c r="D16" s="8"/>
      <c r="E16" s="9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3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ht="14.25" customHeight="1" x14ac:dyDescent="0.35">
      <c r="A17" s="3"/>
      <c r="B17" s="3"/>
      <c r="C17" s="3"/>
      <c r="D17" s="3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ht="14.25" customHeight="1" x14ac:dyDescent="0.35">
      <c r="A18" s="3"/>
      <c r="B18" s="3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4" ht="14.25" customHeight="1" x14ac:dyDescent="0.35">
      <c r="A19" s="3"/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4" ht="14.25" customHeight="1" x14ac:dyDescent="0.35">
      <c r="A20" s="3"/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O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4" ht="14.25" customHeight="1" x14ac:dyDescent="0.35">
      <c r="A21" s="3"/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O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4" ht="14.25" customHeight="1" x14ac:dyDescent="0.35">
      <c r="A22" s="3"/>
      <c r="B22" s="3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  <c r="O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4" ht="14.25" customHeight="1" x14ac:dyDescent="0.35">
      <c r="A23" s="3"/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O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4" ht="14.25" customHeight="1" x14ac:dyDescent="0.35">
      <c r="A24" s="3"/>
      <c r="B24" s="3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O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4" ht="14.25" customHeight="1" x14ac:dyDescent="0.35">
      <c r="A25" s="3"/>
      <c r="B25" s="3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O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4" ht="14.25" customHeight="1" x14ac:dyDescent="0.35">
      <c r="A26" s="3"/>
      <c r="B26" s="3"/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O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4" ht="14.25" customHeight="1" x14ac:dyDescent="0.35">
      <c r="A27" s="3"/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O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ht="14.25" customHeight="1" x14ac:dyDescent="0.35">
      <c r="A28" s="3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14.25" customHeight="1" x14ac:dyDescent="0.35">
      <c r="A29" s="3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ht="14.25" customHeight="1" x14ac:dyDescent="0.35">
      <c r="A30" s="3"/>
      <c r="B30" s="3"/>
      <c r="C30" s="3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ht="14.25" customHeight="1" x14ac:dyDescent="0.35">
      <c r="A31" s="3"/>
      <c r="B31" s="3"/>
      <c r="C31" s="3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ht="14.25" customHeight="1" x14ac:dyDescent="0.35">
      <c r="A32" s="3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ht="14.25" customHeight="1" x14ac:dyDescent="0.35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ht="14.25" customHeight="1" x14ac:dyDescent="0.35">
      <c r="A34" s="3"/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ht="14.25" customHeight="1" x14ac:dyDescent="0.35">
      <c r="A35" s="3"/>
      <c r="B35" s="3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ht="14.25" customHeight="1" x14ac:dyDescent="0.35">
      <c r="A36" s="3"/>
      <c r="B36" s="3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ht="14.25" customHeight="1" x14ac:dyDescent="0.35">
      <c r="A37" s="3"/>
      <c r="B37" s="3"/>
      <c r="C37" s="3"/>
      <c r="D37" s="3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4.25" customHeight="1" x14ac:dyDescent="0.35">
      <c r="A38" s="3"/>
      <c r="B38" s="3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ht="14.25" customHeight="1" x14ac:dyDescent="0.35">
      <c r="A39" s="3"/>
      <c r="B39" s="3"/>
      <c r="C39" s="3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ht="14.25" customHeight="1" x14ac:dyDescent="0.35">
      <c r="A40" s="3"/>
      <c r="B40" s="3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14.25" customHeight="1" x14ac:dyDescent="0.35">
      <c r="A41" s="3"/>
      <c r="B41" s="3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14.25" customHeight="1" x14ac:dyDescent="0.35">
      <c r="A42" s="3"/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14.25" customHeight="1" x14ac:dyDescent="0.35">
      <c r="A43" s="3"/>
      <c r="B43" s="3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14.25" customHeight="1" x14ac:dyDescent="0.35">
      <c r="A44" s="3"/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14.25" customHeight="1" x14ac:dyDescent="0.35">
      <c r="A45" s="3"/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14.25" customHeight="1" x14ac:dyDescent="0.35">
      <c r="A46" s="3"/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14.25" customHeight="1" x14ac:dyDescent="0.35">
      <c r="A47" s="3"/>
      <c r="B47" s="3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14.25" customHeight="1" x14ac:dyDescent="0.35">
      <c r="A48" s="3"/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4.25" customHeight="1" x14ac:dyDescent="0.35">
      <c r="A49" s="3"/>
      <c r="B49" s="3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4.25" customHeight="1" x14ac:dyDescent="0.35">
      <c r="A50" s="3"/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4.25" customHeight="1" x14ac:dyDescent="0.35">
      <c r="A51" s="3"/>
      <c r="B51" s="3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4.25" customHeight="1" x14ac:dyDescent="0.35">
      <c r="A52" s="3"/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4.25" customHeight="1" x14ac:dyDescent="0.35">
      <c r="A53" s="3"/>
      <c r="B53" s="3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14.25" customHeight="1" x14ac:dyDescent="0.35">
      <c r="A54" s="3"/>
      <c r="B54" s="3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4.25" customHeight="1" x14ac:dyDescent="0.35">
      <c r="A55" s="3"/>
      <c r="B55" s="3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4.25" customHeight="1" x14ac:dyDescent="0.35">
      <c r="A56" s="3"/>
      <c r="B56" s="3"/>
      <c r="C56" s="3"/>
      <c r="D56" s="3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4.25" customHeight="1" x14ac:dyDescent="0.35">
      <c r="A57" s="3"/>
      <c r="B57" s="3"/>
      <c r="C57" s="3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4.25" customHeight="1" x14ac:dyDescent="0.35">
      <c r="A58" s="3"/>
      <c r="B58" s="3"/>
      <c r="C58" s="3"/>
      <c r="D58" s="3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4.25" customHeight="1" x14ac:dyDescent="0.35">
      <c r="A59" s="3"/>
      <c r="B59" s="3"/>
      <c r="C59" s="3"/>
      <c r="D59" s="3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4.25" customHeight="1" x14ac:dyDescent="0.35">
      <c r="A60" s="3"/>
      <c r="B60" s="3"/>
      <c r="C60" s="3"/>
      <c r="D60" s="3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4.25" customHeight="1" x14ac:dyDescent="0.35">
      <c r="A61" s="3"/>
      <c r="B61" s="3"/>
      <c r="C61" s="3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4.25" customHeight="1" x14ac:dyDescent="0.35">
      <c r="A62" s="3"/>
      <c r="B62" s="3"/>
      <c r="C62" s="3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4.25" customHeight="1" x14ac:dyDescent="0.35">
      <c r="A63" s="3"/>
      <c r="B63" s="3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4.25" customHeight="1" x14ac:dyDescent="0.35">
      <c r="A64" s="3"/>
      <c r="B64" s="3"/>
      <c r="C64" s="3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4.25" customHeight="1" x14ac:dyDescent="0.35">
      <c r="A65" s="3"/>
      <c r="B65" s="3"/>
      <c r="C65" s="3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4.25" customHeight="1" x14ac:dyDescent="0.35">
      <c r="A66" s="3"/>
      <c r="B66" s="3"/>
      <c r="C66" s="3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t="14.25" customHeight="1" x14ac:dyDescent="0.35">
      <c r="A67" s="3"/>
      <c r="B67" s="3"/>
      <c r="C67" s="3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t="14.25" customHeight="1" x14ac:dyDescent="0.35">
      <c r="A68" s="3"/>
      <c r="B68" s="3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ht="14.25" customHeight="1" x14ac:dyDescent="0.35">
      <c r="A69" s="3"/>
      <c r="B69" s="3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ht="14.25" customHeight="1" x14ac:dyDescent="0.35">
      <c r="A70" s="3"/>
      <c r="B70" s="3"/>
      <c r="C70" s="3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4.25" customHeight="1" x14ac:dyDescent="0.35">
      <c r="A71" s="3"/>
      <c r="B71" s="3"/>
      <c r="C71" s="3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ht="14.25" customHeight="1" x14ac:dyDescent="0.35">
      <c r="A72" s="3"/>
      <c r="B72" s="3"/>
      <c r="C72" s="3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ht="14.25" customHeight="1" x14ac:dyDescent="0.35">
      <c r="A73" s="3"/>
      <c r="B73" s="3"/>
      <c r="C73" s="3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ht="14.25" customHeight="1" x14ac:dyDescent="0.35">
      <c r="A74" s="3"/>
      <c r="B74" s="3"/>
      <c r="C74" s="3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4.25" customHeight="1" x14ac:dyDescent="0.35">
      <c r="A75" s="3"/>
      <c r="B75" s="3"/>
      <c r="C75" s="3"/>
      <c r="D75" s="3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4.25" customHeight="1" x14ac:dyDescent="0.35">
      <c r="A76" s="3"/>
      <c r="B76" s="3"/>
      <c r="C76" s="3"/>
      <c r="D76" s="3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4.25" customHeight="1" x14ac:dyDescent="0.35">
      <c r="A77" s="3"/>
      <c r="B77" s="3"/>
      <c r="C77" s="3"/>
      <c r="D77" s="3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4.25" customHeight="1" x14ac:dyDescent="0.35">
      <c r="A78" s="3"/>
      <c r="B78" s="3"/>
      <c r="C78" s="3"/>
      <c r="D78" s="3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4.25" customHeight="1" x14ac:dyDescent="0.35">
      <c r="A79" s="3"/>
      <c r="B79" s="3"/>
      <c r="C79" s="3"/>
      <c r="D79" s="3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4.25" customHeight="1" x14ac:dyDescent="0.35">
      <c r="A80" s="3"/>
      <c r="B80" s="3"/>
      <c r="C80" s="3"/>
      <c r="D80" s="3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4.25" customHeight="1" x14ac:dyDescent="0.35">
      <c r="A81" s="3"/>
      <c r="B81" s="3"/>
      <c r="C81" s="3"/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4.25" customHeight="1" x14ac:dyDescent="0.35">
      <c r="A82" s="3"/>
      <c r="B82" s="3"/>
      <c r="C82" s="3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ht="14.25" customHeight="1" x14ac:dyDescent="0.35">
      <c r="A83" s="3"/>
      <c r="B83" s="3"/>
      <c r="C83" s="3"/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ht="14.25" customHeight="1" x14ac:dyDescent="0.35">
      <c r="A84" s="3"/>
      <c r="B84" s="3"/>
      <c r="C84" s="3"/>
      <c r="D84" s="3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ht="14.25" customHeight="1" x14ac:dyDescent="0.35">
      <c r="A85" s="3"/>
      <c r="B85" s="3"/>
      <c r="C85" s="3"/>
      <c r="D85" s="3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ht="14.25" customHeight="1" x14ac:dyDescent="0.35">
      <c r="A86" s="3"/>
      <c r="B86" s="3"/>
      <c r="C86" s="3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ht="14.25" customHeight="1" x14ac:dyDescent="0.35">
      <c r="A87" s="3"/>
      <c r="B87" s="3"/>
      <c r="C87" s="3"/>
      <c r="D87" s="3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ht="14.25" customHeight="1" x14ac:dyDescent="0.35">
      <c r="A88" s="3"/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ht="14.25" customHeight="1" x14ac:dyDescent="0.35">
      <c r="A89" s="3"/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ht="14.25" customHeight="1" x14ac:dyDescent="0.35">
      <c r="A90" s="3"/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ht="14.25" customHeight="1" x14ac:dyDescent="0.35">
      <c r="A91" s="3"/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ht="14.25" customHeight="1" x14ac:dyDescent="0.35">
      <c r="A92" s="3"/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ht="14.25" customHeight="1" x14ac:dyDescent="0.35">
      <c r="A93" s="3"/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ht="14.25" customHeight="1" x14ac:dyDescent="0.35">
      <c r="A94" s="3"/>
      <c r="B94" s="3"/>
      <c r="C94" s="3"/>
      <c r="D94" s="3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ht="14.25" customHeight="1" x14ac:dyDescent="0.35">
      <c r="A95" s="3"/>
      <c r="B95" s="3"/>
      <c r="C95" s="3"/>
      <c r="D95" s="3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ht="14.25" customHeight="1" x14ac:dyDescent="0.35">
      <c r="A96" s="3"/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ht="14.25" customHeight="1" x14ac:dyDescent="0.35">
      <c r="A97" s="3"/>
      <c r="B97" s="3"/>
      <c r="C97" s="3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ht="14.25" customHeight="1" x14ac:dyDescent="0.35">
      <c r="A98" s="3"/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ht="14.25" customHeight="1" x14ac:dyDescent="0.35">
      <c r="A99" s="3"/>
      <c r="B99" s="3"/>
      <c r="C99" s="3"/>
      <c r="D99" s="3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ht="14.25" customHeight="1" x14ac:dyDescent="0.35">
      <c r="A100" s="3"/>
      <c r="B100" s="3"/>
      <c r="C100" s="3"/>
      <c r="D100" s="3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ht="14.25" customHeight="1" x14ac:dyDescent="0.35">
      <c r="A101" s="3"/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ht="14.25" customHeight="1" x14ac:dyDescent="0.35">
      <c r="A102" s="3"/>
      <c r="B102" s="3"/>
      <c r="C102" s="3"/>
      <c r="D102" s="3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ht="14.25" customHeight="1" x14ac:dyDescent="0.35">
      <c r="A103" s="3"/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ht="14.25" customHeight="1" x14ac:dyDescent="0.35">
      <c r="A104" s="3"/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ht="14.25" customHeight="1" x14ac:dyDescent="0.35">
      <c r="A105" s="3"/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ht="14.25" customHeight="1" x14ac:dyDescent="0.35">
      <c r="A106" s="3"/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ht="14.25" customHeight="1" x14ac:dyDescent="0.35">
      <c r="A107" s="3"/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ht="14.25" customHeight="1" x14ac:dyDescent="0.35">
      <c r="A108" s="3"/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ht="14.25" customHeight="1" x14ac:dyDescent="0.35">
      <c r="A109" s="3"/>
      <c r="B109" s="3"/>
      <c r="C109" s="3"/>
      <c r="D109" s="3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ht="14.25" customHeight="1" x14ac:dyDescent="0.35">
      <c r="A110" s="3"/>
      <c r="B110" s="3"/>
      <c r="C110" s="3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ht="14.25" customHeight="1" x14ac:dyDescent="0.35">
      <c r="A111" s="3"/>
      <c r="B111" s="3"/>
      <c r="C111" s="3"/>
      <c r="D111" s="3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ht="14.25" customHeight="1" x14ac:dyDescent="0.35">
      <c r="A112" s="3"/>
      <c r="B112" s="3"/>
      <c r="C112" s="3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ht="14.25" customHeight="1" x14ac:dyDescent="0.35">
      <c r="A113" s="3"/>
      <c r="B113" s="3"/>
      <c r="C113" s="3"/>
      <c r="D113" s="3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ht="14.25" customHeight="1" x14ac:dyDescent="0.35">
      <c r="A114" s="3"/>
      <c r="B114" s="3"/>
      <c r="C114" s="3"/>
      <c r="D114" s="3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ht="14.25" customHeight="1" x14ac:dyDescent="0.35">
      <c r="A115" s="3"/>
      <c r="B115" s="3"/>
      <c r="C115" s="3"/>
      <c r="D115" s="3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ht="14.25" customHeight="1" x14ac:dyDescent="0.35">
      <c r="A116" s="3"/>
      <c r="B116" s="3"/>
      <c r="C116" s="3"/>
      <c r="D116" s="3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ht="14.25" customHeight="1" x14ac:dyDescent="0.35">
      <c r="A117" s="3"/>
      <c r="B117" s="3"/>
      <c r="C117" s="3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ht="14.25" customHeight="1" x14ac:dyDescent="0.35">
      <c r="A118" s="3"/>
      <c r="B118" s="3"/>
      <c r="C118" s="3"/>
      <c r="D118" s="3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ht="14.25" customHeight="1" x14ac:dyDescent="0.35">
      <c r="A119" s="3"/>
      <c r="B119" s="3"/>
      <c r="C119" s="3"/>
      <c r="D119" s="3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ht="14.25" customHeight="1" x14ac:dyDescent="0.35">
      <c r="A120" s="3"/>
      <c r="B120" s="3"/>
      <c r="C120" s="3"/>
      <c r="D120" s="3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ht="14.25" customHeight="1" x14ac:dyDescent="0.35">
      <c r="A121" s="3"/>
      <c r="B121" s="3"/>
      <c r="C121" s="3"/>
      <c r="D121" s="3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ht="14.25" customHeight="1" x14ac:dyDescent="0.35">
      <c r="A122" s="3"/>
      <c r="B122" s="3"/>
      <c r="C122" s="3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ht="14.25" customHeight="1" x14ac:dyDescent="0.35">
      <c r="A123" s="3"/>
      <c r="B123" s="3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ht="14.25" customHeight="1" x14ac:dyDescent="0.35">
      <c r="A124" s="3"/>
      <c r="B124" s="3"/>
      <c r="C124" s="3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ht="14.25" customHeight="1" x14ac:dyDescent="0.35">
      <c r="A125" s="3"/>
      <c r="B125" s="3"/>
      <c r="C125" s="3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ht="14.25" customHeight="1" x14ac:dyDescent="0.35">
      <c r="A126" s="3"/>
      <c r="B126" s="3"/>
      <c r="C126" s="3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ht="14.25" customHeight="1" x14ac:dyDescent="0.35">
      <c r="A127" s="3"/>
      <c r="B127" s="3"/>
      <c r="C127" s="3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ht="14.25" customHeight="1" x14ac:dyDescent="0.35">
      <c r="A128" s="3"/>
      <c r="B128" s="3"/>
      <c r="C128" s="3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ht="14.25" customHeight="1" x14ac:dyDescent="0.35">
      <c r="A129" s="3"/>
      <c r="B129" s="3"/>
      <c r="C129" s="3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ht="14.25" customHeight="1" x14ac:dyDescent="0.35">
      <c r="A130" s="3"/>
      <c r="B130" s="3"/>
      <c r="C130" s="3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ht="14.25" customHeight="1" x14ac:dyDescent="0.35">
      <c r="A131" s="3"/>
      <c r="B131" s="3"/>
      <c r="C131" s="3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ht="14.25" customHeight="1" x14ac:dyDescent="0.35">
      <c r="A132" s="3"/>
      <c r="B132" s="3"/>
      <c r="C132" s="3"/>
      <c r="D132" s="3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ht="14.25" customHeight="1" x14ac:dyDescent="0.35">
      <c r="A133" s="3"/>
      <c r="B133" s="3"/>
      <c r="C133" s="3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ht="14.25" customHeight="1" x14ac:dyDescent="0.35">
      <c r="A134" s="3"/>
      <c r="B134" s="3"/>
      <c r="C134" s="3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14.25" customHeight="1" x14ac:dyDescent="0.35">
      <c r="A135" s="3"/>
      <c r="B135" s="3"/>
      <c r="C135" s="3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ht="14.25" customHeight="1" x14ac:dyDescent="0.35">
      <c r="A136" s="3"/>
      <c r="B136" s="3"/>
      <c r="C136" s="3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ht="14.25" customHeight="1" x14ac:dyDescent="0.35">
      <c r="A137" s="3"/>
      <c r="B137" s="3"/>
      <c r="C137" s="3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ht="14.25" customHeight="1" x14ac:dyDescent="0.35">
      <c r="A138" s="3"/>
      <c r="B138" s="3"/>
      <c r="C138" s="3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ht="14.25" customHeight="1" x14ac:dyDescent="0.35">
      <c r="A139" s="3"/>
      <c r="B139" s="3"/>
      <c r="C139" s="3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ht="14.25" customHeight="1" x14ac:dyDescent="0.35">
      <c r="A140" s="3"/>
      <c r="B140" s="3"/>
      <c r="C140" s="3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ht="14.25" customHeight="1" x14ac:dyDescent="0.35">
      <c r="A141" s="3"/>
      <c r="B141" s="3"/>
      <c r="C141" s="3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ht="14.25" customHeight="1" x14ac:dyDescent="0.35">
      <c r="A142" s="3"/>
      <c r="B142" s="3"/>
      <c r="C142" s="3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ht="14.25" customHeight="1" x14ac:dyDescent="0.35">
      <c r="A143" s="3"/>
      <c r="B143" s="3"/>
      <c r="C143" s="3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ht="14.25" customHeight="1" x14ac:dyDescent="0.35">
      <c r="A144" s="3"/>
      <c r="B144" s="3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ht="14.25" customHeight="1" x14ac:dyDescent="0.35">
      <c r="A145" s="3"/>
      <c r="B145" s="3"/>
      <c r="C145" s="3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ht="14.25" customHeight="1" x14ac:dyDescent="0.35">
      <c r="A146" s="3"/>
      <c r="B146" s="3"/>
      <c r="C146" s="3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ht="14.25" customHeight="1" x14ac:dyDescent="0.35">
      <c r="A147" s="3"/>
      <c r="B147" s="3"/>
      <c r="C147" s="3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ht="14.25" customHeight="1" x14ac:dyDescent="0.35">
      <c r="A148" s="3"/>
      <c r="B148" s="3"/>
      <c r="C148" s="3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ht="14.25" customHeight="1" x14ac:dyDescent="0.35">
      <c r="A149" s="3"/>
      <c r="B149" s="3"/>
      <c r="C149" s="3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ht="14.25" customHeight="1" x14ac:dyDescent="0.35">
      <c r="A150" s="3"/>
      <c r="B150" s="3"/>
      <c r="C150" s="3"/>
      <c r="D150" s="3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ht="14.25" customHeight="1" x14ac:dyDescent="0.35">
      <c r="A151" s="3"/>
      <c r="B151" s="3"/>
      <c r="C151" s="3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ht="14.25" customHeight="1" x14ac:dyDescent="0.35">
      <c r="A152" s="3"/>
      <c r="B152" s="3"/>
      <c r="C152" s="3"/>
      <c r="D152" s="3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ht="14.25" customHeight="1" x14ac:dyDescent="0.35">
      <c r="A153" s="3"/>
      <c r="B153" s="3"/>
      <c r="C153" s="3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ht="14.25" customHeight="1" x14ac:dyDescent="0.35">
      <c r="A154" s="3"/>
      <c r="B154" s="3"/>
      <c r="C154" s="3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ht="14.25" customHeight="1" x14ac:dyDescent="0.35">
      <c r="A155" s="3"/>
      <c r="B155" s="3"/>
      <c r="C155" s="3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ht="14.25" customHeight="1" x14ac:dyDescent="0.35">
      <c r="A156" s="3"/>
      <c r="B156" s="3"/>
      <c r="C156" s="3"/>
      <c r="D156" s="3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ht="14.25" customHeight="1" x14ac:dyDescent="0.35">
      <c r="A157" s="3"/>
      <c r="B157" s="3"/>
      <c r="C157" s="3"/>
      <c r="D157" s="3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ht="14.25" customHeight="1" x14ac:dyDescent="0.35">
      <c r="A158" s="3"/>
      <c r="B158" s="3"/>
      <c r="C158" s="3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ht="14.25" customHeight="1" x14ac:dyDescent="0.35">
      <c r="A159" s="3"/>
      <c r="B159" s="3"/>
      <c r="C159" s="3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14.25" customHeight="1" x14ac:dyDescent="0.35">
      <c r="A160" s="3"/>
      <c r="B160" s="3"/>
      <c r="C160" s="3"/>
      <c r="D160" s="3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14.25" customHeight="1" x14ac:dyDescent="0.35">
      <c r="A161" s="3"/>
      <c r="B161" s="3"/>
      <c r="C161" s="3"/>
      <c r="D161" s="3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14.25" customHeight="1" x14ac:dyDescent="0.35">
      <c r="A162" s="3"/>
      <c r="B162" s="3"/>
      <c r="C162" s="3"/>
      <c r="D162" s="3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ht="14.25" customHeight="1" x14ac:dyDescent="0.35">
      <c r="A163" s="3"/>
      <c r="B163" s="3"/>
      <c r="C163" s="3"/>
      <c r="D163" s="3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ht="14.25" customHeight="1" x14ac:dyDescent="0.35">
      <c r="A164" s="3"/>
      <c r="B164" s="3"/>
      <c r="C164" s="3"/>
      <c r="D164" s="3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ht="14.25" customHeight="1" x14ac:dyDescent="0.35">
      <c r="A165" s="3"/>
      <c r="B165" s="3"/>
      <c r="C165" s="3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14.25" customHeight="1" x14ac:dyDescent="0.35">
      <c r="A166" s="3"/>
      <c r="B166" s="3"/>
      <c r="C166" s="3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14.25" customHeight="1" x14ac:dyDescent="0.3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14.25" customHeight="1" x14ac:dyDescent="0.3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ht="14.25" customHeight="1" x14ac:dyDescent="0.3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14.25" customHeight="1" x14ac:dyDescent="0.3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ht="14.25" customHeight="1" x14ac:dyDescent="0.35">
      <c r="A171" s="3"/>
      <c r="B171" s="3"/>
      <c r="C171" s="3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ht="14.25" customHeight="1" x14ac:dyDescent="0.35">
      <c r="A172" s="3"/>
      <c r="B172" s="3"/>
      <c r="C172" s="3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ht="14.25" customHeight="1" x14ac:dyDescent="0.35">
      <c r="A173" s="3"/>
      <c r="B173" s="3"/>
      <c r="C173" s="3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ht="14.25" customHeight="1" x14ac:dyDescent="0.35">
      <c r="A174" s="3"/>
      <c r="B174" s="3"/>
      <c r="C174" s="3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ht="14.25" customHeight="1" x14ac:dyDescent="0.35">
      <c r="A175" s="3"/>
      <c r="B175" s="3"/>
      <c r="C175" s="3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ht="14.25" customHeight="1" x14ac:dyDescent="0.35">
      <c r="A176" s="3"/>
      <c r="B176" s="3"/>
      <c r="C176" s="3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ht="14.25" customHeight="1" x14ac:dyDescent="0.35">
      <c r="A177" s="3"/>
      <c r="B177" s="3"/>
      <c r="C177" s="3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ht="14.25" customHeight="1" x14ac:dyDescent="0.35">
      <c r="A178" s="3"/>
      <c r="B178" s="3"/>
      <c r="C178" s="3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ht="14.25" customHeight="1" x14ac:dyDescent="0.35">
      <c r="A179" s="3"/>
      <c r="B179" s="3"/>
      <c r="C179" s="3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ht="14.25" customHeight="1" x14ac:dyDescent="0.35">
      <c r="A180" s="3"/>
      <c r="B180" s="3"/>
      <c r="C180" s="3"/>
      <c r="D180" s="3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ht="14.25" customHeight="1" x14ac:dyDescent="0.35">
      <c r="A181" s="3"/>
      <c r="B181" s="3"/>
      <c r="C181" s="3"/>
      <c r="D181" s="3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ht="14.25" customHeight="1" x14ac:dyDescent="0.35">
      <c r="A182" s="3"/>
      <c r="B182" s="3"/>
      <c r="C182" s="3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ht="14.25" customHeight="1" x14ac:dyDescent="0.35">
      <c r="A183" s="3"/>
      <c r="B183" s="3"/>
      <c r="C183" s="3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ht="14.25" customHeight="1" x14ac:dyDescent="0.35">
      <c r="A184" s="3"/>
      <c r="B184" s="3"/>
      <c r="C184" s="3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ht="14.25" customHeight="1" x14ac:dyDescent="0.35">
      <c r="A185" s="3"/>
      <c r="B185" s="3"/>
      <c r="C185" s="3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ht="14.25" customHeight="1" x14ac:dyDescent="0.35">
      <c r="A186" s="3"/>
      <c r="B186" s="3"/>
      <c r="C186" s="3"/>
      <c r="D186" s="3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ht="14.25" customHeight="1" x14ac:dyDescent="0.35">
      <c r="A187" s="3"/>
      <c r="B187" s="3"/>
      <c r="C187" s="3"/>
      <c r="D187" s="3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ht="14.25" customHeight="1" x14ac:dyDescent="0.35">
      <c r="A188" s="3"/>
      <c r="B188" s="3"/>
      <c r="C188" s="3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ht="14.25" customHeight="1" x14ac:dyDescent="0.35">
      <c r="A189" s="3"/>
      <c r="B189" s="3"/>
      <c r="C189" s="3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ht="14.25" customHeight="1" x14ac:dyDescent="0.35">
      <c r="A190" s="3"/>
      <c r="B190" s="3"/>
      <c r="C190" s="3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ht="14.25" customHeight="1" x14ac:dyDescent="0.35">
      <c r="A191" s="3"/>
      <c r="B191" s="3"/>
      <c r="C191" s="3"/>
      <c r="D191" s="3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ht="14.25" customHeight="1" x14ac:dyDescent="0.35">
      <c r="A192" s="3"/>
      <c r="B192" s="3"/>
      <c r="C192" s="3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ht="14.25" customHeight="1" x14ac:dyDescent="0.35">
      <c r="A193" s="3"/>
      <c r="B193" s="3"/>
      <c r="C193" s="3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ht="14.25" customHeight="1" x14ac:dyDescent="0.35">
      <c r="A194" s="3"/>
      <c r="B194" s="3"/>
      <c r="C194" s="3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ht="14.25" customHeight="1" x14ac:dyDescent="0.35">
      <c r="A195" s="3"/>
      <c r="B195" s="3"/>
      <c r="C195" s="3"/>
      <c r="D195" s="3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ht="14.25" customHeight="1" x14ac:dyDescent="0.35">
      <c r="A196" s="3"/>
      <c r="B196" s="3"/>
      <c r="C196" s="3"/>
      <c r="D196" s="3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ht="14.25" customHeight="1" x14ac:dyDescent="0.35">
      <c r="A197" s="3"/>
      <c r="B197" s="3"/>
      <c r="C197" s="3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ht="14.25" customHeight="1" x14ac:dyDescent="0.35">
      <c r="A198" s="3"/>
      <c r="B198" s="3"/>
      <c r="C198" s="3"/>
      <c r="D198" s="3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ht="14.25" customHeight="1" x14ac:dyDescent="0.35">
      <c r="A199" s="3"/>
      <c r="B199" s="3"/>
      <c r="C199" s="3"/>
      <c r="D199" s="3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ht="14.25" customHeight="1" x14ac:dyDescent="0.35">
      <c r="A200" s="3"/>
      <c r="B200" s="3"/>
      <c r="C200" s="3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ht="14.25" customHeight="1" x14ac:dyDescent="0.35">
      <c r="A201" s="3"/>
      <c r="B201" s="3"/>
      <c r="C201" s="3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ht="14.25" customHeight="1" x14ac:dyDescent="0.35">
      <c r="A202" s="3"/>
      <c r="B202" s="3"/>
      <c r="C202" s="3"/>
      <c r="D202" s="3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ht="14.25" customHeight="1" x14ac:dyDescent="0.35">
      <c r="A203" s="3"/>
      <c r="B203" s="3"/>
      <c r="C203" s="3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ht="14.25" customHeight="1" x14ac:dyDescent="0.35">
      <c r="A204" s="3"/>
      <c r="B204" s="3"/>
      <c r="C204" s="3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ht="14.25" customHeight="1" x14ac:dyDescent="0.35">
      <c r="A205" s="3"/>
      <c r="B205" s="3"/>
      <c r="C205" s="3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ht="14.25" customHeight="1" x14ac:dyDescent="0.35">
      <c r="A206" s="3"/>
      <c r="B206" s="3"/>
      <c r="C206" s="3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ht="14.25" customHeight="1" x14ac:dyDescent="0.35">
      <c r="A207" s="3"/>
      <c r="B207" s="3"/>
      <c r="C207" s="3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ht="14.25" customHeight="1" x14ac:dyDescent="0.35">
      <c r="A208" s="3"/>
      <c r="B208" s="3"/>
      <c r="C208" s="3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ht="14.25" customHeight="1" x14ac:dyDescent="0.35">
      <c r="A209" s="3"/>
      <c r="B209" s="3"/>
      <c r="C209" s="3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ht="14.25" customHeight="1" x14ac:dyDescent="0.35">
      <c r="A210" s="3"/>
      <c r="B210" s="3"/>
      <c r="C210" s="3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ht="14.25" customHeight="1" x14ac:dyDescent="0.35">
      <c r="A211" s="3"/>
      <c r="B211" s="3"/>
      <c r="C211" s="3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ht="14.25" customHeight="1" x14ac:dyDescent="0.35">
      <c r="A212" s="3"/>
      <c r="B212" s="3"/>
      <c r="C212" s="3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ht="14.25" customHeight="1" x14ac:dyDescent="0.35">
      <c r="A213" s="3"/>
      <c r="B213" s="3"/>
      <c r="C213" s="3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ht="14.25" customHeight="1" x14ac:dyDescent="0.35">
      <c r="A214" s="3"/>
      <c r="B214" s="3"/>
      <c r="C214" s="3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ht="14.25" customHeight="1" x14ac:dyDescent="0.35">
      <c r="A215" s="3"/>
      <c r="B215" s="3"/>
      <c r="C215" s="3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ht="14.25" customHeight="1" x14ac:dyDescent="0.35">
      <c r="A216" s="3"/>
      <c r="B216" s="3"/>
      <c r="C216" s="3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ht="14.25" customHeight="1" x14ac:dyDescent="0.35">
      <c r="A217" s="3"/>
      <c r="B217" s="3"/>
      <c r="C217" s="3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ht="14.25" customHeight="1" x14ac:dyDescent="0.35">
      <c r="A218" s="3"/>
      <c r="B218" s="3"/>
      <c r="C218" s="3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ht="14.25" customHeight="1" x14ac:dyDescent="0.35">
      <c r="A219" s="3"/>
      <c r="B219" s="3"/>
      <c r="C219" s="3"/>
      <c r="D219" s="3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ht="14.25" customHeight="1" x14ac:dyDescent="0.35">
      <c r="A220" s="3"/>
      <c r="B220" s="3"/>
      <c r="C220" s="3"/>
      <c r="D220" s="3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ht="14.25" customHeight="1" x14ac:dyDescent="0.35">
      <c r="A221" s="3"/>
      <c r="B221" s="3"/>
      <c r="C221" s="3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ht="14.25" customHeight="1" x14ac:dyDescent="0.35">
      <c r="A222" s="3"/>
      <c r="B222" s="3"/>
      <c r="C222" s="3"/>
      <c r="D222" s="3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ht="14.25" customHeight="1" x14ac:dyDescent="0.35">
      <c r="A223" s="3"/>
      <c r="B223" s="3"/>
      <c r="C223" s="3"/>
      <c r="D223" s="3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ht="14.25" customHeight="1" x14ac:dyDescent="0.35">
      <c r="A224" s="3"/>
      <c r="B224" s="3"/>
      <c r="C224" s="3"/>
      <c r="D224" s="3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ht="14.25" customHeight="1" x14ac:dyDescent="0.35">
      <c r="A225" s="3"/>
      <c r="B225" s="3"/>
      <c r="C225" s="3"/>
      <c r="D225" s="3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ht="14.25" customHeight="1" x14ac:dyDescent="0.35">
      <c r="A226" s="3"/>
      <c r="B226" s="3"/>
      <c r="C226" s="3"/>
      <c r="D226" s="3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ht="14.25" customHeight="1" x14ac:dyDescent="0.35">
      <c r="A227" s="3"/>
      <c r="B227" s="3"/>
      <c r="C227" s="3"/>
      <c r="D227" s="3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ht="14.25" customHeight="1" x14ac:dyDescent="0.35">
      <c r="A228" s="3"/>
      <c r="B228" s="3"/>
      <c r="C228" s="3"/>
      <c r="D228" s="3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ht="14.25" customHeight="1" x14ac:dyDescent="0.35">
      <c r="A229" s="3"/>
      <c r="B229" s="3"/>
      <c r="C229" s="3"/>
      <c r="D229" s="3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ht="14.25" customHeight="1" x14ac:dyDescent="0.35">
      <c r="A230" s="3"/>
      <c r="B230" s="3"/>
      <c r="C230" s="3"/>
      <c r="D230" s="3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ht="14.25" customHeight="1" x14ac:dyDescent="0.35">
      <c r="A231" s="3"/>
      <c r="B231" s="3"/>
      <c r="C231" s="3"/>
      <c r="D231" s="3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ht="14.25" customHeight="1" x14ac:dyDescent="0.35">
      <c r="A232" s="3"/>
      <c r="B232" s="3"/>
      <c r="C232" s="3"/>
      <c r="D232" s="3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ht="14.25" customHeight="1" x14ac:dyDescent="0.35">
      <c r="A233" s="3"/>
      <c r="B233" s="3"/>
      <c r="C233" s="3"/>
      <c r="D233" s="3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ht="14.25" customHeight="1" x14ac:dyDescent="0.35">
      <c r="A234" s="3"/>
      <c r="B234" s="3"/>
      <c r="C234" s="3"/>
      <c r="D234" s="3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ht="14.25" customHeight="1" x14ac:dyDescent="0.35">
      <c r="A235" s="3"/>
      <c r="B235" s="3"/>
      <c r="C235" s="3"/>
      <c r="D235" s="3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ht="14.25" customHeight="1" x14ac:dyDescent="0.35">
      <c r="A236" s="3"/>
      <c r="B236" s="3"/>
      <c r="C236" s="3"/>
      <c r="D236" s="3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ht="14.25" customHeight="1" x14ac:dyDescent="0.35">
      <c r="A237" s="3"/>
      <c r="B237" s="3"/>
      <c r="C237" s="3"/>
      <c r="D237" s="3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pans="1:44" ht="14.25" customHeight="1" x14ac:dyDescent="0.35">
      <c r="A238" s="3"/>
      <c r="B238" s="3"/>
      <c r="C238" s="3"/>
      <c r="D238" s="3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pans="1:44" ht="14.25" customHeight="1" x14ac:dyDescent="0.35">
      <c r="A239" s="3"/>
      <c r="B239" s="3"/>
      <c r="C239" s="3"/>
      <c r="D239" s="3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1:44" ht="14.25" customHeight="1" x14ac:dyDescent="0.35">
      <c r="A240" s="3"/>
      <c r="B240" s="3"/>
      <c r="C240" s="3"/>
      <c r="D240" s="3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1:44" ht="14.25" customHeight="1" x14ac:dyDescent="0.35">
      <c r="A241" s="3"/>
      <c r="B241" s="3"/>
      <c r="C241" s="3"/>
      <c r="D241" s="3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1:44" ht="14.25" customHeight="1" x14ac:dyDescent="0.35">
      <c r="A242" s="3"/>
      <c r="B242" s="3"/>
      <c r="C242" s="3"/>
      <c r="D242" s="3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1:44" ht="14.25" customHeight="1" x14ac:dyDescent="0.35">
      <c r="A243" s="3"/>
      <c r="B243" s="3"/>
      <c r="C243" s="3"/>
      <c r="D243" s="3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1:44" ht="14.25" customHeight="1" x14ac:dyDescent="0.35">
      <c r="A244" s="3"/>
      <c r="B244" s="3"/>
      <c r="C244" s="3"/>
      <c r="D244" s="3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1:44" ht="14.25" customHeight="1" x14ac:dyDescent="0.35">
      <c r="A245" s="3"/>
      <c r="B245" s="3"/>
      <c r="C245" s="3"/>
      <c r="D245" s="3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pans="1:44" ht="14.25" customHeight="1" x14ac:dyDescent="0.35">
      <c r="A246" s="3"/>
      <c r="B246" s="3"/>
      <c r="C246" s="3"/>
      <c r="D246" s="3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1:44" ht="14.25" customHeight="1" x14ac:dyDescent="0.35">
      <c r="A247" s="3"/>
      <c r="B247" s="3"/>
      <c r="C247" s="3"/>
      <c r="D247" s="3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1:44" ht="14.25" customHeight="1" x14ac:dyDescent="0.35">
      <c r="A248" s="3"/>
      <c r="B248" s="3"/>
      <c r="C248" s="3"/>
      <c r="D248" s="3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1:44" ht="14.25" customHeight="1" x14ac:dyDescent="0.35">
      <c r="A249" s="3"/>
      <c r="B249" s="3"/>
      <c r="C249" s="3"/>
      <c r="D249" s="3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1:44" ht="14.25" customHeight="1" x14ac:dyDescent="0.35">
      <c r="A250" s="3"/>
      <c r="B250" s="3"/>
      <c r="C250" s="3"/>
      <c r="D250" s="3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pans="1:44" ht="14.25" customHeight="1" x14ac:dyDescent="0.35">
      <c r="A251" s="3"/>
      <c r="B251" s="3"/>
      <c r="C251" s="3"/>
      <c r="D251" s="3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pans="1:44" ht="14.25" customHeight="1" x14ac:dyDescent="0.35">
      <c r="A252" s="3"/>
      <c r="B252" s="3"/>
      <c r="C252" s="3"/>
      <c r="D252" s="3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1:44" ht="14.25" customHeight="1" x14ac:dyDescent="0.35">
      <c r="A253" s="3"/>
      <c r="B253" s="3"/>
      <c r="C253" s="3"/>
      <c r="D253" s="3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1:44" ht="14.25" customHeight="1" x14ac:dyDescent="0.35">
      <c r="A254" s="3"/>
      <c r="B254" s="3"/>
      <c r="C254" s="3"/>
      <c r="D254" s="3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1:44" ht="14.25" customHeight="1" x14ac:dyDescent="0.35">
      <c r="A255" s="3"/>
      <c r="B255" s="3"/>
      <c r="C255" s="3"/>
      <c r="D255" s="3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pans="1:44" ht="14.25" customHeight="1" x14ac:dyDescent="0.35">
      <c r="A256" s="3"/>
      <c r="B256" s="3"/>
      <c r="C256" s="3"/>
      <c r="D256" s="3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spans="1:44" ht="14.25" customHeight="1" x14ac:dyDescent="0.35">
      <c r="A257" s="3"/>
      <c r="B257" s="3"/>
      <c r="C257" s="3"/>
      <c r="D257" s="3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spans="1:44" ht="14.25" customHeight="1" x14ac:dyDescent="0.35">
      <c r="A258" s="3"/>
      <c r="B258" s="3"/>
      <c r="C258" s="3"/>
      <c r="D258" s="3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spans="1:44" ht="14.25" customHeight="1" x14ac:dyDescent="0.35">
      <c r="A259" s="3"/>
      <c r="B259" s="3"/>
      <c r="C259" s="3"/>
      <c r="D259" s="3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spans="1:44" ht="14.25" customHeight="1" x14ac:dyDescent="0.35">
      <c r="A260" s="3"/>
      <c r="B260" s="3"/>
      <c r="C260" s="3"/>
      <c r="D260" s="3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spans="1:44" ht="14.25" customHeight="1" x14ac:dyDescent="0.35">
      <c r="A261" s="3"/>
      <c r="B261" s="3"/>
      <c r="C261" s="3"/>
      <c r="D261" s="3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spans="1:44" ht="14.25" customHeight="1" x14ac:dyDescent="0.35">
      <c r="A262" s="3"/>
      <c r="B262" s="3"/>
      <c r="C262" s="3"/>
      <c r="D262" s="3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spans="1:44" ht="14.25" customHeight="1" x14ac:dyDescent="0.35">
      <c r="A263" s="3"/>
      <c r="B263" s="3"/>
      <c r="C263" s="3"/>
      <c r="D263" s="3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pans="1:44" ht="14.25" customHeight="1" x14ac:dyDescent="0.35">
      <c r="A264" s="3"/>
      <c r="B264" s="3"/>
      <c r="C264" s="3"/>
      <c r="D264" s="3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pans="1:44" ht="14.25" customHeight="1" x14ac:dyDescent="0.35">
      <c r="A265" s="3"/>
      <c r="B265" s="3"/>
      <c r="C265" s="3"/>
      <c r="D265" s="3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spans="1:44" ht="14.25" customHeight="1" x14ac:dyDescent="0.35">
      <c r="A266" s="3"/>
      <c r="B266" s="3"/>
      <c r="C266" s="3"/>
      <c r="D266" s="3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spans="1:44" ht="14.25" customHeight="1" x14ac:dyDescent="0.35">
      <c r="A267" s="3"/>
      <c r="B267" s="3"/>
      <c r="C267" s="3"/>
      <c r="D267" s="3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spans="1:44" ht="14.25" customHeight="1" x14ac:dyDescent="0.35">
      <c r="A268" s="3"/>
      <c r="B268" s="3"/>
      <c r="C268" s="3"/>
      <c r="D268" s="3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spans="1:44" ht="14.25" customHeight="1" x14ac:dyDescent="0.35">
      <c r="A269" s="3"/>
      <c r="B269" s="3"/>
      <c r="C269" s="3"/>
      <c r="D269" s="3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spans="1:44" ht="14.25" customHeight="1" x14ac:dyDescent="0.35">
      <c r="A270" s="3"/>
      <c r="B270" s="3"/>
      <c r="C270" s="3"/>
      <c r="D270" s="3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spans="1:44" ht="14.25" customHeight="1" x14ac:dyDescent="0.35">
      <c r="A271" s="3"/>
      <c r="B271" s="3"/>
      <c r="C271" s="3"/>
      <c r="D271" s="3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spans="1:44" ht="14.25" customHeight="1" x14ac:dyDescent="0.35">
      <c r="A272" s="3"/>
      <c r="B272" s="3"/>
      <c r="C272" s="3"/>
      <c r="D272" s="3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spans="1:44" ht="14.25" customHeight="1" x14ac:dyDescent="0.35">
      <c r="A273" s="3"/>
      <c r="B273" s="3"/>
      <c r="C273" s="3"/>
      <c r="D273" s="3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spans="1:44" ht="14.25" customHeight="1" x14ac:dyDescent="0.35">
      <c r="A274" s="3"/>
      <c r="B274" s="3"/>
      <c r="C274" s="3"/>
      <c r="D274" s="3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spans="1:44" ht="14.25" customHeight="1" x14ac:dyDescent="0.35">
      <c r="A275" s="3"/>
      <c r="B275" s="3"/>
      <c r="C275" s="3"/>
      <c r="D275" s="3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spans="1:44" ht="14.25" customHeight="1" x14ac:dyDescent="0.35">
      <c r="A276" s="3"/>
      <c r="B276" s="3"/>
      <c r="C276" s="3"/>
      <c r="D276" s="3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spans="1:44" ht="14.25" customHeight="1" x14ac:dyDescent="0.35">
      <c r="A277" s="3"/>
      <c r="B277" s="3"/>
      <c r="C277" s="3"/>
      <c r="D277" s="3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spans="1:44" ht="14.25" customHeight="1" x14ac:dyDescent="0.35">
      <c r="A278" s="3"/>
      <c r="B278" s="3"/>
      <c r="C278" s="3"/>
      <c r="D278" s="3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spans="1:44" ht="14.25" customHeight="1" x14ac:dyDescent="0.35">
      <c r="A279" s="3"/>
      <c r="B279" s="3"/>
      <c r="C279" s="3"/>
      <c r="D279" s="3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spans="1:44" ht="14.25" customHeight="1" x14ac:dyDescent="0.35">
      <c r="A280" s="3"/>
      <c r="B280" s="3"/>
      <c r="C280" s="3"/>
      <c r="D280" s="3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spans="1:44" ht="14.25" customHeight="1" x14ac:dyDescent="0.35">
      <c r="A281" s="3"/>
      <c r="B281" s="3"/>
      <c r="C281" s="3"/>
      <c r="D281" s="3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spans="1:44" ht="14.25" customHeight="1" x14ac:dyDescent="0.35">
      <c r="A282" s="3"/>
      <c r="B282" s="3"/>
      <c r="C282" s="3"/>
      <c r="D282" s="3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spans="1:44" ht="14.25" customHeight="1" x14ac:dyDescent="0.35">
      <c r="A283" s="3"/>
      <c r="B283" s="3"/>
      <c r="C283" s="3"/>
      <c r="D283" s="3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spans="1:44" ht="14.25" customHeight="1" x14ac:dyDescent="0.35">
      <c r="A284" s="3"/>
      <c r="B284" s="3"/>
      <c r="C284" s="3"/>
      <c r="D284" s="3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spans="1:44" ht="14.25" customHeight="1" x14ac:dyDescent="0.35">
      <c r="A285" s="3"/>
      <c r="B285" s="3"/>
      <c r="C285" s="3"/>
      <c r="D285" s="3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spans="1:44" ht="14.25" customHeight="1" x14ac:dyDescent="0.35">
      <c r="A286" s="3"/>
      <c r="B286" s="3"/>
      <c r="C286" s="3"/>
      <c r="D286" s="3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spans="1:44" ht="14.25" customHeight="1" x14ac:dyDescent="0.35">
      <c r="A287" s="3"/>
      <c r="B287" s="3"/>
      <c r="C287" s="3"/>
      <c r="D287" s="3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spans="1:44" ht="14.25" customHeight="1" x14ac:dyDescent="0.35">
      <c r="A288" s="3"/>
      <c r="B288" s="3"/>
      <c r="C288" s="3"/>
      <c r="D288" s="3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spans="1:44" ht="14.25" customHeight="1" x14ac:dyDescent="0.35">
      <c r="A289" s="3"/>
      <c r="B289" s="3"/>
      <c r="C289" s="3"/>
      <c r="D289" s="3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spans="1:44" ht="14.25" customHeight="1" x14ac:dyDescent="0.35">
      <c r="A290" s="3"/>
      <c r="B290" s="3"/>
      <c r="C290" s="3"/>
      <c r="D290" s="3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spans="1:44" ht="14.25" customHeight="1" x14ac:dyDescent="0.35">
      <c r="A291" s="3"/>
      <c r="B291" s="3"/>
      <c r="C291" s="3"/>
      <c r="D291" s="3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spans="1:44" ht="14.25" customHeight="1" x14ac:dyDescent="0.35">
      <c r="A292" s="3"/>
      <c r="B292" s="3"/>
      <c r="C292" s="3"/>
      <c r="D292" s="3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spans="1:44" ht="14.25" customHeight="1" x14ac:dyDescent="0.35">
      <c r="A293" s="3"/>
      <c r="B293" s="3"/>
      <c r="C293" s="3"/>
      <c r="D293" s="3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spans="1:44" ht="14.25" customHeight="1" x14ac:dyDescent="0.35">
      <c r="A294" s="3"/>
      <c r="B294" s="3"/>
      <c r="C294" s="3"/>
      <c r="D294" s="3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spans="1:44" ht="14.25" customHeight="1" x14ac:dyDescent="0.35">
      <c r="A295" s="3"/>
      <c r="B295" s="3"/>
      <c r="C295" s="3"/>
      <c r="D295" s="3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spans="1:44" ht="14.25" customHeight="1" x14ac:dyDescent="0.35">
      <c r="A296" s="3"/>
      <c r="B296" s="3"/>
      <c r="C296" s="3"/>
      <c r="D296" s="3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spans="1:44" ht="14.25" customHeight="1" x14ac:dyDescent="0.35">
      <c r="A297" s="3"/>
      <c r="B297" s="3"/>
      <c r="C297" s="3"/>
      <c r="D297" s="3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</row>
    <row r="298" spans="1:44" ht="14.25" customHeight="1" x14ac:dyDescent="0.35">
      <c r="A298" s="3"/>
      <c r="B298" s="3"/>
      <c r="C298" s="3"/>
      <c r="D298" s="3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spans="1:44" ht="14.25" customHeight="1" x14ac:dyDescent="0.35">
      <c r="A299" s="3"/>
      <c r="B299" s="3"/>
      <c r="C299" s="3"/>
      <c r="D299" s="3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spans="1:44" ht="14.25" customHeight="1" x14ac:dyDescent="0.35">
      <c r="A300" s="3"/>
      <c r="B300" s="3"/>
      <c r="C300" s="3"/>
      <c r="D300" s="3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spans="1:44" ht="14.25" customHeight="1" x14ac:dyDescent="0.35">
      <c r="A301" s="3"/>
      <c r="B301" s="3"/>
      <c r="C301" s="3"/>
      <c r="D301" s="3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spans="1:44" ht="14.25" customHeight="1" x14ac:dyDescent="0.35">
      <c r="A302" s="3"/>
      <c r="B302" s="3"/>
      <c r="C302" s="3"/>
      <c r="D302" s="3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spans="1:44" ht="14.25" customHeight="1" x14ac:dyDescent="0.35">
      <c r="A303" s="3"/>
      <c r="B303" s="3"/>
      <c r="C303" s="3"/>
      <c r="D303" s="3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spans="1:44" ht="14.25" customHeight="1" x14ac:dyDescent="0.35">
      <c r="A304" s="3"/>
      <c r="B304" s="3"/>
      <c r="C304" s="3"/>
      <c r="D304" s="3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spans="1:44" ht="14.25" customHeight="1" x14ac:dyDescent="0.35">
      <c r="A305" s="3"/>
      <c r="B305" s="3"/>
      <c r="C305" s="3"/>
      <c r="D305" s="3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spans="1:44" ht="14.25" customHeight="1" x14ac:dyDescent="0.35">
      <c r="A306" s="3"/>
      <c r="B306" s="3"/>
      <c r="C306" s="3"/>
      <c r="D306" s="3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spans="1:44" ht="14.25" customHeight="1" x14ac:dyDescent="0.35">
      <c r="A307" s="3"/>
      <c r="B307" s="3"/>
      <c r="C307" s="3"/>
      <c r="D307" s="3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spans="1:44" ht="14.25" customHeight="1" x14ac:dyDescent="0.35">
      <c r="A308" s="3"/>
      <c r="B308" s="3"/>
      <c r="C308" s="3"/>
      <c r="D308" s="3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spans="1:44" ht="14.25" customHeight="1" x14ac:dyDescent="0.35">
      <c r="A309" s="3"/>
      <c r="B309" s="3"/>
      <c r="C309" s="3"/>
      <c r="D309" s="3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spans="1:44" ht="14.25" customHeight="1" x14ac:dyDescent="0.35">
      <c r="A310" s="3"/>
      <c r="B310" s="3"/>
      <c r="C310" s="3"/>
      <c r="D310" s="3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spans="1:44" ht="14.25" customHeight="1" x14ac:dyDescent="0.35">
      <c r="A311" s="3"/>
      <c r="B311" s="3"/>
      <c r="C311" s="3"/>
      <c r="D311" s="3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spans="1:44" ht="14.25" customHeight="1" x14ac:dyDescent="0.35">
      <c r="A312" s="3"/>
      <c r="B312" s="3"/>
      <c r="C312" s="3"/>
      <c r="D312" s="3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spans="1:44" ht="14.25" customHeight="1" x14ac:dyDescent="0.35">
      <c r="A313" s="3"/>
      <c r="B313" s="3"/>
      <c r="C313" s="3"/>
      <c r="D313" s="3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spans="1:44" ht="14.25" customHeight="1" x14ac:dyDescent="0.35">
      <c r="A314" s="3"/>
      <c r="B314" s="3"/>
      <c r="C314" s="3"/>
      <c r="D314" s="3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spans="1:44" ht="14.25" customHeight="1" x14ac:dyDescent="0.35">
      <c r="A315" s="3"/>
      <c r="B315" s="3"/>
      <c r="C315" s="3"/>
      <c r="D315" s="3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spans="1:44" ht="14.25" customHeight="1" x14ac:dyDescent="0.35">
      <c r="A316" s="3"/>
      <c r="B316" s="3"/>
      <c r="C316" s="3"/>
      <c r="D316" s="3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spans="1:44" ht="14.25" customHeight="1" x14ac:dyDescent="0.35">
      <c r="A317" s="3"/>
      <c r="B317" s="3"/>
      <c r="C317" s="3"/>
      <c r="D317" s="3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spans="1:44" ht="14.25" customHeight="1" x14ac:dyDescent="0.35">
      <c r="A318" s="3"/>
      <c r="B318" s="3"/>
      <c r="C318" s="3"/>
      <c r="D318" s="3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spans="1:44" ht="14.25" customHeight="1" x14ac:dyDescent="0.35">
      <c r="A319" s="3"/>
      <c r="B319" s="3"/>
      <c r="C319" s="3"/>
      <c r="D319" s="3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spans="1:44" ht="14.25" customHeight="1" x14ac:dyDescent="0.35">
      <c r="A320" s="3"/>
      <c r="B320" s="3"/>
      <c r="C320" s="3"/>
      <c r="D320" s="3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spans="1:44" ht="14.25" customHeight="1" x14ac:dyDescent="0.35">
      <c r="A321" s="3"/>
      <c r="B321" s="3"/>
      <c r="C321" s="3"/>
      <c r="D321" s="3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spans="1:44" ht="14.25" customHeight="1" x14ac:dyDescent="0.35">
      <c r="A322" s="3"/>
      <c r="B322" s="3"/>
      <c r="C322" s="3"/>
      <c r="D322" s="3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spans="1:44" ht="14.25" customHeight="1" x14ac:dyDescent="0.35">
      <c r="A323" s="3"/>
      <c r="B323" s="3"/>
      <c r="C323" s="3"/>
      <c r="D323" s="3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spans="1:44" ht="14.25" customHeight="1" x14ac:dyDescent="0.35">
      <c r="A324" s="3"/>
      <c r="B324" s="3"/>
      <c r="C324" s="3"/>
      <c r="D324" s="3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spans="1:44" ht="14.25" customHeight="1" x14ac:dyDescent="0.35">
      <c r="A325" s="3"/>
      <c r="B325" s="3"/>
      <c r="C325" s="3"/>
      <c r="D325" s="3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spans="1:44" ht="14.25" customHeight="1" x14ac:dyDescent="0.35">
      <c r="A326" s="3"/>
      <c r="B326" s="3"/>
      <c r="C326" s="3"/>
      <c r="D326" s="3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spans="1:44" ht="14.25" customHeight="1" x14ac:dyDescent="0.35">
      <c r="A327" s="3"/>
      <c r="B327" s="3"/>
      <c r="C327" s="3"/>
      <c r="D327" s="3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spans="1:44" ht="14.25" customHeight="1" x14ac:dyDescent="0.35">
      <c r="A328" s="3"/>
      <c r="B328" s="3"/>
      <c r="C328" s="3"/>
      <c r="D328" s="3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spans="1:44" ht="14.25" customHeight="1" x14ac:dyDescent="0.35">
      <c r="A329" s="3"/>
      <c r="B329" s="3"/>
      <c r="C329" s="3"/>
      <c r="D329" s="3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spans="1:44" ht="14.25" customHeight="1" x14ac:dyDescent="0.35">
      <c r="A330" s="3"/>
      <c r="B330" s="3"/>
      <c r="C330" s="3"/>
      <c r="D330" s="3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spans="1:44" ht="14.25" customHeight="1" x14ac:dyDescent="0.35">
      <c r="A331" s="3"/>
      <c r="B331" s="3"/>
      <c r="C331" s="3"/>
      <c r="D331" s="3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spans="1:44" ht="14.25" customHeight="1" x14ac:dyDescent="0.35">
      <c r="A332" s="3"/>
      <c r="B332" s="3"/>
      <c r="C332" s="3"/>
      <c r="D332" s="3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spans="1:44" ht="14.25" customHeight="1" x14ac:dyDescent="0.35">
      <c r="A333" s="3"/>
      <c r="B333" s="3"/>
      <c r="C333" s="3"/>
      <c r="D333" s="3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spans="1:44" ht="14.25" customHeight="1" x14ac:dyDescent="0.35">
      <c r="A334" s="3"/>
      <c r="B334" s="3"/>
      <c r="C334" s="3"/>
      <c r="D334" s="3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spans="1:44" ht="14.25" customHeight="1" x14ac:dyDescent="0.35">
      <c r="A335" s="3"/>
      <c r="B335" s="3"/>
      <c r="C335" s="3"/>
      <c r="D335" s="3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spans="1:44" ht="14.25" customHeight="1" x14ac:dyDescent="0.35">
      <c r="A336" s="3"/>
      <c r="B336" s="3"/>
      <c r="C336" s="3"/>
      <c r="D336" s="3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spans="1:44" ht="14.25" customHeight="1" x14ac:dyDescent="0.35">
      <c r="A337" s="3"/>
      <c r="B337" s="3"/>
      <c r="C337" s="3"/>
      <c r="D337" s="3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spans="1:44" ht="14.25" customHeight="1" x14ac:dyDescent="0.35">
      <c r="A338" s="3"/>
      <c r="B338" s="3"/>
      <c r="C338" s="3"/>
      <c r="D338" s="3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spans="1:44" ht="14.25" customHeight="1" x14ac:dyDescent="0.35">
      <c r="A339" s="3"/>
      <c r="B339" s="3"/>
      <c r="C339" s="3"/>
      <c r="D339" s="3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spans="1:44" ht="14.25" customHeight="1" x14ac:dyDescent="0.35">
      <c r="A340" s="3"/>
      <c r="B340" s="3"/>
      <c r="C340" s="3"/>
      <c r="D340" s="3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spans="1:44" ht="14.25" customHeight="1" x14ac:dyDescent="0.35">
      <c r="A341" s="3"/>
      <c r="B341" s="3"/>
      <c r="C341" s="3"/>
      <c r="D341" s="3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spans="1:44" ht="14.25" customHeight="1" x14ac:dyDescent="0.35">
      <c r="A342" s="3"/>
      <c r="B342" s="3"/>
      <c r="C342" s="3"/>
      <c r="D342" s="3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spans="1:44" ht="14.25" customHeight="1" x14ac:dyDescent="0.35">
      <c r="A343" s="3"/>
      <c r="B343" s="3"/>
      <c r="C343" s="3"/>
      <c r="D343" s="3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spans="1:44" ht="14.25" customHeight="1" x14ac:dyDescent="0.35">
      <c r="A344" s="3"/>
      <c r="B344" s="3"/>
      <c r="C344" s="3"/>
      <c r="D344" s="3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spans="1:44" ht="14.25" customHeight="1" x14ac:dyDescent="0.35">
      <c r="A345" s="3"/>
      <c r="B345" s="3"/>
      <c r="C345" s="3"/>
      <c r="D345" s="3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spans="1:44" ht="14.25" customHeight="1" x14ac:dyDescent="0.35">
      <c r="A346" s="3"/>
      <c r="B346" s="3"/>
      <c r="C346" s="3"/>
      <c r="D346" s="3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spans="1:44" ht="14.25" customHeight="1" x14ac:dyDescent="0.35">
      <c r="A347" s="3"/>
      <c r="B347" s="3"/>
      <c r="C347" s="3"/>
      <c r="D347" s="3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spans="1:44" ht="14.25" customHeight="1" x14ac:dyDescent="0.35">
      <c r="A348" s="3"/>
      <c r="B348" s="3"/>
      <c r="C348" s="3"/>
      <c r="D348" s="3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spans="1:44" ht="14.25" customHeight="1" x14ac:dyDescent="0.35">
      <c r="A349" s="3"/>
      <c r="B349" s="3"/>
      <c r="C349" s="3"/>
      <c r="D349" s="3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spans="1:44" ht="14.25" customHeight="1" x14ac:dyDescent="0.35">
      <c r="A350" s="3"/>
      <c r="B350" s="3"/>
      <c r="C350" s="3"/>
      <c r="D350" s="3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spans="1:44" ht="14.25" customHeight="1" x14ac:dyDescent="0.35">
      <c r="A351" s="3"/>
      <c r="B351" s="3"/>
      <c r="C351" s="3"/>
      <c r="D351" s="3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spans="1:44" ht="14.25" customHeight="1" x14ac:dyDescent="0.35">
      <c r="A352" s="3"/>
      <c r="B352" s="3"/>
      <c r="C352" s="3"/>
      <c r="D352" s="3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spans="1:44" ht="14.25" customHeight="1" x14ac:dyDescent="0.35">
      <c r="A353" s="3"/>
      <c r="B353" s="3"/>
      <c r="C353" s="3"/>
      <c r="D353" s="3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spans="1:44" ht="14.25" customHeight="1" x14ac:dyDescent="0.35">
      <c r="A354" s="3"/>
      <c r="B354" s="3"/>
      <c r="C354" s="3"/>
      <c r="D354" s="3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spans="1:44" ht="14.25" customHeight="1" x14ac:dyDescent="0.35">
      <c r="A355" s="3"/>
      <c r="B355" s="3"/>
      <c r="C355" s="3"/>
      <c r="D355" s="3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spans="1:44" ht="14.25" customHeight="1" x14ac:dyDescent="0.35">
      <c r="A356" s="3"/>
      <c r="B356" s="3"/>
      <c r="C356" s="3"/>
      <c r="D356" s="3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spans="1:44" ht="14.25" customHeight="1" x14ac:dyDescent="0.35">
      <c r="A357" s="3"/>
      <c r="B357" s="3"/>
      <c r="C357" s="3"/>
      <c r="D357" s="3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spans="1:44" ht="14.25" customHeight="1" x14ac:dyDescent="0.35">
      <c r="A358" s="3"/>
      <c r="B358" s="3"/>
      <c r="C358" s="3"/>
      <c r="D358" s="3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spans="1:44" ht="14.25" customHeight="1" x14ac:dyDescent="0.35">
      <c r="A359" s="3"/>
      <c r="B359" s="3"/>
      <c r="C359" s="3"/>
      <c r="D359" s="3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spans="1:44" ht="14.25" customHeight="1" x14ac:dyDescent="0.35">
      <c r="A360" s="3"/>
      <c r="B360" s="3"/>
      <c r="C360" s="3"/>
      <c r="D360" s="3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spans="1:44" ht="14.25" customHeight="1" x14ac:dyDescent="0.35">
      <c r="A361" s="3"/>
      <c r="B361" s="3"/>
      <c r="C361" s="3"/>
      <c r="D361" s="3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spans="1:44" ht="14.25" customHeight="1" x14ac:dyDescent="0.35">
      <c r="A362" s="3"/>
      <c r="B362" s="3"/>
      <c r="C362" s="3"/>
      <c r="D362" s="3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spans="1:44" ht="14.25" customHeight="1" x14ac:dyDescent="0.35">
      <c r="A363" s="3"/>
      <c r="B363" s="3"/>
      <c r="C363" s="3"/>
      <c r="D363" s="3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spans="1:44" ht="14.25" customHeight="1" x14ac:dyDescent="0.35">
      <c r="A364" s="3"/>
      <c r="B364" s="3"/>
      <c r="C364" s="3"/>
      <c r="D364" s="3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spans="1:44" ht="14.25" customHeight="1" x14ac:dyDescent="0.35">
      <c r="A365" s="3"/>
      <c r="B365" s="3"/>
      <c r="C365" s="3"/>
      <c r="D365" s="3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spans="1:44" ht="14.25" customHeight="1" x14ac:dyDescent="0.35">
      <c r="A366" s="3"/>
      <c r="B366" s="3"/>
      <c r="C366" s="3"/>
      <c r="D366" s="3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spans="1:44" ht="14.25" customHeight="1" x14ac:dyDescent="0.35">
      <c r="A367" s="3"/>
      <c r="B367" s="3"/>
      <c r="C367" s="3"/>
      <c r="D367" s="3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spans="1:44" ht="14.25" customHeight="1" x14ac:dyDescent="0.35">
      <c r="A368" s="3"/>
      <c r="B368" s="3"/>
      <c r="C368" s="3"/>
      <c r="D368" s="3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spans="1:44" ht="14.25" customHeight="1" x14ac:dyDescent="0.35">
      <c r="A369" s="3"/>
      <c r="B369" s="3"/>
      <c r="C369" s="3"/>
      <c r="D369" s="3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spans="1:44" ht="14.25" customHeight="1" x14ac:dyDescent="0.35">
      <c r="A370" s="3"/>
      <c r="B370" s="3"/>
      <c r="C370" s="3"/>
      <c r="D370" s="3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spans="1:44" ht="14.25" customHeight="1" x14ac:dyDescent="0.35">
      <c r="A371" s="3"/>
      <c r="B371" s="3"/>
      <c r="C371" s="3"/>
      <c r="D371" s="3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spans="1:44" ht="14.25" customHeight="1" x14ac:dyDescent="0.35">
      <c r="A372" s="3"/>
      <c r="B372" s="3"/>
      <c r="C372" s="3"/>
      <c r="D372" s="3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spans="1:44" ht="14.25" customHeight="1" x14ac:dyDescent="0.35">
      <c r="A373" s="3"/>
      <c r="B373" s="3"/>
      <c r="C373" s="3"/>
      <c r="D373" s="3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spans="1:44" ht="14.25" customHeight="1" x14ac:dyDescent="0.35">
      <c r="A374" s="3"/>
      <c r="B374" s="3"/>
      <c r="C374" s="3"/>
      <c r="D374" s="3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spans="1:44" ht="14.25" customHeight="1" x14ac:dyDescent="0.35">
      <c r="A375" s="3"/>
      <c r="B375" s="3"/>
      <c r="C375" s="3"/>
      <c r="D375" s="3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spans="1:44" ht="14.25" customHeight="1" x14ac:dyDescent="0.35">
      <c r="A376" s="3"/>
      <c r="B376" s="3"/>
      <c r="C376" s="3"/>
      <c r="D376" s="3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spans="1:44" ht="14.25" customHeight="1" x14ac:dyDescent="0.35">
      <c r="A377" s="3"/>
      <c r="B377" s="3"/>
      <c r="C377" s="3"/>
      <c r="D377" s="3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  <row r="378" spans="1:44" ht="14.25" customHeight="1" x14ac:dyDescent="0.35">
      <c r="A378" s="3"/>
      <c r="B378" s="3"/>
      <c r="C378" s="3"/>
      <c r="D378" s="3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</row>
    <row r="379" spans="1:44" ht="14.25" customHeight="1" x14ac:dyDescent="0.35">
      <c r="A379" s="3"/>
      <c r="B379" s="3"/>
      <c r="C379" s="3"/>
      <c r="D379" s="3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</row>
    <row r="380" spans="1:44" ht="14.25" customHeight="1" x14ac:dyDescent="0.35">
      <c r="A380" s="3"/>
      <c r="B380" s="3"/>
      <c r="C380" s="3"/>
      <c r="D380" s="3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</row>
    <row r="381" spans="1:44" ht="14.25" customHeight="1" x14ac:dyDescent="0.35">
      <c r="A381" s="3"/>
      <c r="B381" s="3"/>
      <c r="C381" s="3"/>
      <c r="D381" s="3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</row>
    <row r="382" spans="1:44" ht="14.25" customHeight="1" x14ac:dyDescent="0.35">
      <c r="A382" s="3"/>
      <c r="B382" s="3"/>
      <c r="C382" s="3"/>
      <c r="D382" s="3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</row>
    <row r="383" spans="1:44" ht="14.25" customHeight="1" x14ac:dyDescent="0.35">
      <c r="A383" s="3"/>
      <c r="B383" s="3"/>
      <c r="C383" s="3"/>
      <c r="D383" s="3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</row>
    <row r="384" spans="1:44" ht="14.25" customHeight="1" x14ac:dyDescent="0.35">
      <c r="A384" s="3"/>
      <c r="B384" s="3"/>
      <c r="C384" s="3"/>
      <c r="D384" s="3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</row>
    <row r="385" spans="1:44" ht="14.25" customHeight="1" x14ac:dyDescent="0.35">
      <c r="A385" s="3"/>
      <c r="B385" s="3"/>
      <c r="C385" s="3"/>
      <c r="D385" s="3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spans="1:44" ht="14.25" customHeight="1" x14ac:dyDescent="0.35">
      <c r="A386" s="3"/>
      <c r="B386" s="3"/>
      <c r="C386" s="3"/>
      <c r="D386" s="3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spans="1:44" ht="14.25" customHeight="1" x14ac:dyDescent="0.35">
      <c r="A387" s="3"/>
      <c r="B387" s="3"/>
      <c r="C387" s="3"/>
      <c r="D387" s="3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spans="1:44" ht="14.25" customHeight="1" x14ac:dyDescent="0.35">
      <c r="A388" s="3"/>
      <c r="B388" s="3"/>
      <c r="C388" s="3"/>
      <c r="D388" s="3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</row>
    <row r="389" spans="1:44" ht="14.25" customHeight="1" x14ac:dyDescent="0.35">
      <c r="A389" s="3"/>
      <c r="B389" s="3"/>
      <c r="C389" s="3"/>
      <c r="D389" s="3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</row>
    <row r="390" spans="1:44" ht="14.25" customHeight="1" x14ac:dyDescent="0.35">
      <c r="A390" s="3"/>
      <c r="B390" s="3"/>
      <c r="C390" s="3"/>
      <c r="D390" s="3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</row>
    <row r="391" spans="1:44" ht="14.25" customHeight="1" x14ac:dyDescent="0.35">
      <c r="A391" s="3"/>
      <c r="B391" s="3"/>
      <c r="C391" s="3"/>
      <c r="D391" s="3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</row>
    <row r="392" spans="1:44" ht="14.25" customHeight="1" x14ac:dyDescent="0.35">
      <c r="A392" s="3"/>
      <c r="B392" s="3"/>
      <c r="C392" s="3"/>
      <c r="D392" s="3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spans="1:44" ht="14.25" customHeight="1" x14ac:dyDescent="0.35">
      <c r="A393" s="3"/>
      <c r="B393" s="3"/>
      <c r="C393" s="3"/>
      <c r="D393" s="3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</row>
    <row r="394" spans="1:44" ht="14.25" customHeight="1" x14ac:dyDescent="0.35">
      <c r="A394" s="3"/>
      <c r="B394" s="3"/>
      <c r="C394" s="3"/>
      <c r="D394" s="3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</row>
    <row r="395" spans="1:44" ht="14.25" customHeight="1" x14ac:dyDescent="0.35">
      <c r="A395" s="3"/>
      <c r="B395" s="3"/>
      <c r="C395" s="3"/>
      <c r="D395" s="3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</row>
    <row r="396" spans="1:44" ht="14.25" customHeight="1" x14ac:dyDescent="0.35">
      <c r="A396" s="3"/>
      <c r="B396" s="3"/>
      <c r="C396" s="3"/>
      <c r="D396" s="3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</row>
    <row r="397" spans="1:44" ht="14.25" customHeight="1" x14ac:dyDescent="0.35">
      <c r="A397" s="3"/>
      <c r="B397" s="3"/>
      <c r="C397" s="3"/>
      <c r="D397" s="3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</row>
    <row r="398" spans="1:44" ht="14.25" customHeight="1" x14ac:dyDescent="0.35">
      <c r="A398" s="3"/>
      <c r="B398" s="3"/>
      <c r="C398" s="3"/>
      <c r="D398" s="3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</row>
    <row r="399" spans="1:44" ht="14.25" customHeight="1" x14ac:dyDescent="0.35">
      <c r="A399" s="3"/>
      <c r="B399" s="3"/>
      <c r="C399" s="3"/>
      <c r="D399" s="3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</row>
    <row r="400" spans="1:44" ht="14.25" customHeight="1" x14ac:dyDescent="0.35">
      <c r="A400" s="3"/>
      <c r="B400" s="3"/>
      <c r="C400" s="3"/>
      <c r="D400" s="3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</row>
    <row r="401" spans="1:44" ht="14.25" customHeight="1" x14ac:dyDescent="0.35">
      <c r="A401" s="3"/>
      <c r="B401" s="3"/>
      <c r="C401" s="3"/>
      <c r="D401" s="3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spans="1:44" ht="14.25" customHeight="1" x14ac:dyDescent="0.35">
      <c r="A402" s="3"/>
      <c r="B402" s="3"/>
      <c r="C402" s="3"/>
      <c r="D402" s="3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</row>
    <row r="403" spans="1:44" ht="14.25" customHeight="1" x14ac:dyDescent="0.35">
      <c r="A403" s="3"/>
      <c r="B403" s="3"/>
      <c r="C403" s="3"/>
      <c r="D403" s="3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</row>
    <row r="404" spans="1:44" ht="14.25" customHeight="1" x14ac:dyDescent="0.35">
      <c r="A404" s="3"/>
      <c r="B404" s="3"/>
      <c r="C404" s="3"/>
      <c r="D404" s="3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</row>
    <row r="405" spans="1:44" ht="14.25" customHeight="1" x14ac:dyDescent="0.35">
      <c r="A405" s="3"/>
      <c r="B405" s="3"/>
      <c r="C405" s="3"/>
      <c r="D405" s="3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</row>
    <row r="406" spans="1:44" ht="14.25" customHeight="1" x14ac:dyDescent="0.35">
      <c r="A406" s="3"/>
      <c r="B406" s="3"/>
      <c r="C406" s="3"/>
      <c r="D406" s="3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</row>
    <row r="407" spans="1:44" ht="14.25" customHeight="1" x14ac:dyDescent="0.35">
      <c r="A407" s="3"/>
      <c r="B407" s="3"/>
      <c r="C407" s="3"/>
      <c r="D407" s="3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</row>
    <row r="408" spans="1:44" ht="14.25" customHeight="1" x14ac:dyDescent="0.35">
      <c r="A408" s="3"/>
      <c r="B408" s="3"/>
      <c r="C408" s="3"/>
      <c r="D408" s="3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spans="1:44" ht="14.25" customHeight="1" x14ac:dyDescent="0.35">
      <c r="A409" s="3"/>
      <c r="B409" s="3"/>
      <c r="C409" s="3"/>
      <c r="D409" s="3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</row>
    <row r="410" spans="1:44" ht="14.25" customHeight="1" x14ac:dyDescent="0.35">
      <c r="A410" s="3"/>
      <c r="B410" s="3"/>
      <c r="C410" s="3"/>
      <c r="D410" s="3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</row>
    <row r="411" spans="1:44" ht="14.25" customHeight="1" x14ac:dyDescent="0.35">
      <c r="A411" s="3"/>
      <c r="B411" s="3"/>
      <c r="C411" s="3"/>
      <c r="D411" s="3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</row>
    <row r="412" spans="1:44" ht="14.25" customHeight="1" x14ac:dyDescent="0.35">
      <c r="A412" s="3"/>
      <c r="B412" s="3"/>
      <c r="C412" s="3"/>
      <c r="D412" s="3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</row>
    <row r="413" spans="1:44" ht="14.25" customHeight="1" x14ac:dyDescent="0.35">
      <c r="A413" s="3"/>
      <c r="B413" s="3"/>
      <c r="C413" s="3"/>
      <c r="D413" s="3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</row>
    <row r="414" spans="1:44" ht="14.25" customHeight="1" x14ac:dyDescent="0.35">
      <c r="A414" s="3"/>
      <c r="B414" s="3"/>
      <c r="C414" s="3"/>
      <c r="D414" s="3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</row>
    <row r="415" spans="1:44" ht="14.25" customHeight="1" x14ac:dyDescent="0.35">
      <c r="A415" s="3"/>
      <c r="B415" s="3"/>
      <c r="C415" s="3"/>
      <c r="D415" s="3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</row>
    <row r="416" spans="1:44" ht="14.25" customHeight="1" x14ac:dyDescent="0.35">
      <c r="A416" s="3"/>
      <c r="B416" s="3"/>
      <c r="C416" s="3"/>
      <c r="D416" s="3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</row>
    <row r="417" spans="1:44" ht="14.25" customHeight="1" x14ac:dyDescent="0.35">
      <c r="A417" s="3"/>
      <c r="B417" s="3"/>
      <c r="C417" s="3"/>
      <c r="D417" s="3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spans="1:44" ht="14.25" customHeight="1" x14ac:dyDescent="0.35">
      <c r="A418" s="3"/>
      <c r="B418" s="3"/>
      <c r="C418" s="3"/>
      <c r="D418" s="3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</row>
    <row r="419" spans="1:44" ht="14.25" customHeight="1" x14ac:dyDescent="0.35">
      <c r="A419" s="3"/>
      <c r="B419" s="3"/>
      <c r="C419" s="3"/>
      <c r="D419" s="3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</row>
    <row r="420" spans="1:44" ht="14.25" customHeight="1" x14ac:dyDescent="0.35">
      <c r="A420" s="3"/>
      <c r="B420" s="3"/>
      <c r="C420" s="3"/>
      <c r="D420" s="3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</row>
    <row r="421" spans="1:44" ht="14.25" customHeight="1" x14ac:dyDescent="0.35">
      <c r="A421" s="3"/>
      <c r="B421" s="3"/>
      <c r="C421" s="3"/>
      <c r="D421" s="3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spans="1:44" ht="14.25" customHeight="1" x14ac:dyDescent="0.35">
      <c r="A422" s="3"/>
      <c r="B422" s="3"/>
      <c r="C422" s="3"/>
      <c r="D422" s="3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</row>
    <row r="423" spans="1:44" ht="14.25" customHeight="1" x14ac:dyDescent="0.35">
      <c r="A423" s="3"/>
      <c r="B423" s="3"/>
      <c r="C423" s="3"/>
      <c r="D423" s="3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</row>
    <row r="424" spans="1:44" ht="14.25" customHeight="1" x14ac:dyDescent="0.35">
      <c r="A424" s="3"/>
      <c r="B424" s="3"/>
      <c r="C424" s="3"/>
      <c r="D424" s="3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</row>
    <row r="425" spans="1:44" ht="14.25" customHeight="1" x14ac:dyDescent="0.35">
      <c r="A425" s="3"/>
      <c r="B425" s="3"/>
      <c r="C425" s="3"/>
      <c r="D425" s="3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spans="1:44" ht="14.25" customHeight="1" x14ac:dyDescent="0.35">
      <c r="A426" s="3"/>
      <c r="B426" s="3"/>
      <c r="C426" s="3"/>
      <c r="D426" s="3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</row>
    <row r="427" spans="1:44" ht="14.25" customHeight="1" x14ac:dyDescent="0.35">
      <c r="A427" s="3"/>
      <c r="B427" s="3"/>
      <c r="C427" s="3"/>
      <c r="D427" s="3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</row>
    <row r="428" spans="1:44" ht="14.25" customHeight="1" x14ac:dyDescent="0.35">
      <c r="A428" s="3"/>
      <c r="B428" s="3"/>
      <c r="C428" s="3"/>
      <c r="D428" s="3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</row>
    <row r="429" spans="1:44" ht="14.25" customHeight="1" x14ac:dyDescent="0.35">
      <c r="A429" s="3"/>
      <c r="B429" s="3"/>
      <c r="C429" s="3"/>
      <c r="D429" s="3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</row>
    <row r="430" spans="1:44" ht="14.25" customHeight="1" x14ac:dyDescent="0.35">
      <c r="A430" s="3"/>
      <c r="B430" s="3"/>
      <c r="C430" s="3"/>
      <c r="D430" s="3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</row>
    <row r="431" spans="1:44" ht="14.25" customHeight="1" x14ac:dyDescent="0.35">
      <c r="A431" s="3"/>
      <c r="B431" s="3"/>
      <c r="C431" s="3"/>
      <c r="D431" s="3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spans="1:44" ht="14.25" customHeight="1" x14ac:dyDescent="0.35">
      <c r="A432" s="3"/>
      <c r="B432" s="3"/>
      <c r="C432" s="3"/>
      <c r="D432" s="3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</row>
    <row r="433" spans="1:44" ht="14.25" customHeight="1" x14ac:dyDescent="0.35">
      <c r="A433" s="3"/>
      <c r="B433" s="3"/>
      <c r="C433" s="3"/>
      <c r="D433" s="3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</row>
    <row r="434" spans="1:44" ht="14.25" customHeight="1" x14ac:dyDescent="0.35">
      <c r="A434" s="3"/>
      <c r="B434" s="3"/>
      <c r="C434" s="3"/>
      <c r="D434" s="3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</row>
    <row r="435" spans="1:44" ht="14.25" customHeight="1" x14ac:dyDescent="0.35">
      <c r="A435" s="3"/>
      <c r="B435" s="3"/>
      <c r="C435" s="3"/>
      <c r="D435" s="3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</row>
    <row r="436" spans="1:44" ht="14.25" customHeight="1" x14ac:dyDescent="0.35">
      <c r="A436" s="3"/>
      <c r="B436" s="3"/>
      <c r="C436" s="3"/>
      <c r="D436" s="3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</row>
    <row r="437" spans="1:44" ht="14.25" customHeight="1" x14ac:dyDescent="0.35">
      <c r="A437" s="3"/>
      <c r="B437" s="3"/>
      <c r="C437" s="3"/>
      <c r="D437" s="3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</row>
    <row r="438" spans="1:44" ht="14.25" customHeight="1" x14ac:dyDescent="0.35">
      <c r="A438" s="3"/>
      <c r="B438" s="3"/>
      <c r="C438" s="3"/>
      <c r="D438" s="3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spans="1:44" ht="14.25" customHeight="1" x14ac:dyDescent="0.35">
      <c r="A439" s="3"/>
      <c r="B439" s="3"/>
      <c r="C439" s="3"/>
      <c r="D439" s="3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spans="1:44" ht="14.25" customHeight="1" x14ac:dyDescent="0.35">
      <c r="A440" s="3"/>
      <c r="B440" s="3"/>
      <c r="C440" s="3"/>
      <c r="D440" s="3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spans="1:44" ht="14.25" customHeight="1" x14ac:dyDescent="0.35">
      <c r="A441" s="3"/>
      <c r="B441" s="3"/>
      <c r="C441" s="3"/>
      <c r="D441" s="3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</row>
    <row r="442" spans="1:44" ht="14.25" customHeight="1" x14ac:dyDescent="0.35">
      <c r="A442" s="3"/>
      <c r="B442" s="3"/>
      <c r="C442" s="3"/>
      <c r="D442" s="3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</row>
    <row r="443" spans="1:44" ht="14.25" customHeight="1" x14ac:dyDescent="0.35">
      <c r="A443" s="3"/>
      <c r="B443" s="3"/>
      <c r="C443" s="3"/>
      <c r="D443" s="3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</row>
    <row r="444" spans="1:44" ht="14.25" customHeight="1" x14ac:dyDescent="0.35">
      <c r="A444" s="3"/>
      <c r="B444" s="3"/>
      <c r="C444" s="3"/>
      <c r="D444" s="3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</row>
    <row r="445" spans="1:44" ht="14.25" customHeight="1" x14ac:dyDescent="0.35">
      <c r="A445" s="3"/>
      <c r="B445" s="3"/>
      <c r="C445" s="3"/>
      <c r="D445" s="3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</row>
    <row r="446" spans="1:44" ht="14.25" customHeight="1" x14ac:dyDescent="0.35">
      <c r="A446" s="3"/>
      <c r="B446" s="3"/>
      <c r="C446" s="3"/>
      <c r="D446" s="3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</row>
    <row r="447" spans="1:44" ht="14.25" customHeight="1" x14ac:dyDescent="0.35">
      <c r="A447" s="3"/>
      <c r="B447" s="3"/>
      <c r="C447" s="3"/>
      <c r="D447" s="3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</row>
    <row r="448" spans="1:44" ht="14.25" customHeight="1" x14ac:dyDescent="0.35">
      <c r="A448" s="3"/>
      <c r="B448" s="3"/>
      <c r="C448" s="3"/>
      <c r="D448" s="3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</row>
    <row r="449" spans="1:44" ht="14.25" customHeight="1" x14ac:dyDescent="0.35">
      <c r="A449" s="3"/>
      <c r="B449" s="3"/>
      <c r="C449" s="3"/>
      <c r="D449" s="3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</row>
    <row r="450" spans="1:44" ht="14.25" customHeight="1" x14ac:dyDescent="0.35">
      <c r="A450" s="3"/>
      <c r="B450" s="3"/>
      <c r="C450" s="3"/>
      <c r="D450" s="3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</row>
    <row r="451" spans="1:44" ht="14.25" customHeight="1" x14ac:dyDescent="0.35">
      <c r="A451" s="3"/>
      <c r="B451" s="3"/>
      <c r="C451" s="3"/>
      <c r="D451" s="3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</row>
    <row r="452" spans="1:44" ht="14.25" customHeight="1" x14ac:dyDescent="0.35">
      <c r="A452" s="3"/>
      <c r="B452" s="3"/>
      <c r="C452" s="3"/>
      <c r="D452" s="3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</row>
    <row r="453" spans="1:44" ht="14.25" customHeight="1" x14ac:dyDescent="0.35">
      <c r="A453" s="3"/>
      <c r="B453" s="3"/>
      <c r="C453" s="3"/>
      <c r="D453" s="3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</row>
    <row r="454" spans="1:44" ht="14.25" customHeight="1" x14ac:dyDescent="0.35">
      <c r="A454" s="3"/>
      <c r="B454" s="3"/>
      <c r="C454" s="3"/>
      <c r="D454" s="3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</row>
    <row r="455" spans="1:44" ht="14.25" customHeight="1" x14ac:dyDescent="0.35">
      <c r="A455" s="3"/>
      <c r="B455" s="3"/>
      <c r="C455" s="3"/>
      <c r="D455" s="3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</row>
    <row r="456" spans="1:44" ht="14.25" customHeight="1" x14ac:dyDescent="0.35">
      <c r="A456" s="3"/>
      <c r="B456" s="3"/>
      <c r="C456" s="3"/>
      <c r="D456" s="3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</row>
    <row r="457" spans="1:44" ht="14.25" customHeight="1" x14ac:dyDescent="0.35">
      <c r="A457" s="3"/>
      <c r="B457" s="3"/>
      <c r="C457" s="3"/>
      <c r="D457" s="3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</row>
    <row r="458" spans="1:44" ht="14.25" customHeight="1" x14ac:dyDescent="0.35">
      <c r="A458" s="3"/>
      <c r="B458" s="3"/>
      <c r="C458" s="3"/>
      <c r="D458" s="3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</row>
    <row r="459" spans="1:44" ht="14.25" customHeight="1" x14ac:dyDescent="0.35">
      <c r="A459" s="3"/>
      <c r="B459" s="3"/>
      <c r="C459" s="3"/>
      <c r="D459" s="3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</row>
    <row r="460" spans="1:44" ht="14.25" customHeight="1" x14ac:dyDescent="0.35">
      <c r="A460" s="3"/>
      <c r="B460" s="3"/>
      <c r="C460" s="3"/>
      <c r="D460" s="3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</row>
    <row r="461" spans="1:44" ht="14.25" customHeight="1" x14ac:dyDescent="0.35">
      <c r="A461" s="3"/>
      <c r="B461" s="3"/>
      <c r="C461" s="3"/>
      <c r="D461" s="3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</row>
    <row r="462" spans="1:44" ht="14.25" customHeight="1" x14ac:dyDescent="0.35">
      <c r="A462" s="3"/>
      <c r="B462" s="3"/>
      <c r="C462" s="3"/>
      <c r="D462" s="3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</row>
    <row r="463" spans="1:44" ht="14.25" customHeight="1" x14ac:dyDescent="0.35">
      <c r="A463" s="3"/>
      <c r="B463" s="3"/>
      <c r="C463" s="3"/>
      <c r="D463" s="3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</row>
    <row r="464" spans="1:44" ht="14.25" customHeight="1" x14ac:dyDescent="0.35">
      <c r="A464" s="3"/>
      <c r="B464" s="3"/>
      <c r="C464" s="3"/>
      <c r="D464" s="3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</row>
    <row r="465" spans="1:44" ht="14.25" customHeight="1" x14ac:dyDescent="0.35">
      <c r="A465" s="3"/>
      <c r="B465" s="3"/>
      <c r="C465" s="3"/>
      <c r="D465" s="3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</row>
    <row r="466" spans="1:44" ht="14.25" customHeight="1" x14ac:dyDescent="0.35">
      <c r="A466" s="3"/>
      <c r="B466" s="3"/>
      <c r="C466" s="3"/>
      <c r="D466" s="3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</row>
    <row r="467" spans="1:44" ht="14.25" customHeight="1" x14ac:dyDescent="0.35">
      <c r="A467" s="3"/>
      <c r="B467" s="3"/>
      <c r="C467" s="3"/>
      <c r="D467" s="3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</row>
    <row r="468" spans="1:44" ht="14.25" customHeight="1" x14ac:dyDescent="0.35">
      <c r="A468" s="3"/>
      <c r="B468" s="3"/>
      <c r="C468" s="3"/>
      <c r="D468" s="3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</row>
    <row r="469" spans="1:44" ht="14.25" customHeight="1" x14ac:dyDescent="0.35">
      <c r="A469" s="3"/>
      <c r="B469" s="3"/>
      <c r="C469" s="3"/>
      <c r="D469" s="3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</row>
    <row r="470" spans="1:44" ht="14.25" customHeight="1" x14ac:dyDescent="0.35">
      <c r="A470" s="3"/>
      <c r="B470" s="3"/>
      <c r="C470" s="3"/>
      <c r="D470" s="3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</row>
    <row r="471" spans="1:44" ht="14.25" customHeight="1" x14ac:dyDescent="0.35">
      <c r="A471" s="3"/>
      <c r="B471" s="3"/>
      <c r="C471" s="3"/>
      <c r="D471" s="3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</row>
    <row r="472" spans="1:44" ht="14.25" customHeight="1" x14ac:dyDescent="0.35">
      <c r="A472" s="3"/>
      <c r="B472" s="3"/>
      <c r="C472" s="3"/>
      <c r="D472" s="3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</row>
    <row r="473" spans="1:44" ht="14.25" customHeight="1" x14ac:dyDescent="0.35">
      <c r="A473" s="3"/>
      <c r="B473" s="3"/>
      <c r="C473" s="3"/>
      <c r="D473" s="3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</row>
    <row r="474" spans="1:44" ht="14.25" customHeight="1" x14ac:dyDescent="0.35">
      <c r="A474" s="3"/>
      <c r="B474" s="3"/>
      <c r="C474" s="3"/>
      <c r="D474" s="3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</row>
    <row r="475" spans="1:44" ht="14.25" customHeight="1" x14ac:dyDescent="0.35">
      <c r="A475" s="3"/>
      <c r="B475" s="3"/>
      <c r="C475" s="3"/>
      <c r="D475" s="3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</row>
    <row r="476" spans="1:44" ht="14.25" customHeight="1" x14ac:dyDescent="0.35">
      <c r="A476" s="3"/>
      <c r="B476" s="3"/>
      <c r="C476" s="3"/>
      <c r="D476" s="3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</row>
    <row r="477" spans="1:44" ht="14.25" customHeight="1" x14ac:dyDescent="0.35">
      <c r="A477" s="3"/>
      <c r="B477" s="3"/>
      <c r="C477" s="3"/>
      <c r="D477" s="3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</row>
    <row r="478" spans="1:44" ht="14.25" customHeight="1" x14ac:dyDescent="0.35">
      <c r="A478" s="3"/>
      <c r="B478" s="3"/>
      <c r="C478" s="3"/>
      <c r="D478" s="3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</row>
    <row r="479" spans="1:44" ht="14.25" customHeight="1" x14ac:dyDescent="0.35">
      <c r="A479" s="3"/>
      <c r="B479" s="3"/>
      <c r="C479" s="3"/>
      <c r="D479" s="3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</row>
    <row r="480" spans="1:44" ht="14.25" customHeight="1" x14ac:dyDescent="0.35">
      <c r="A480" s="3"/>
      <c r="B480" s="3"/>
      <c r="C480" s="3"/>
      <c r="D480" s="3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</row>
    <row r="481" spans="1:44" ht="14.25" customHeight="1" x14ac:dyDescent="0.35">
      <c r="A481" s="3"/>
      <c r="B481" s="3"/>
      <c r="C481" s="3"/>
      <c r="D481" s="3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</row>
    <row r="482" spans="1:44" ht="14.25" customHeight="1" x14ac:dyDescent="0.35">
      <c r="A482" s="3"/>
      <c r="B482" s="3"/>
      <c r="C482" s="3"/>
      <c r="D482" s="3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</row>
    <row r="483" spans="1:44" ht="14.25" customHeight="1" x14ac:dyDescent="0.35">
      <c r="A483" s="3"/>
      <c r="B483" s="3"/>
      <c r="C483" s="3"/>
      <c r="D483" s="3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</row>
    <row r="484" spans="1:44" ht="14.25" customHeight="1" x14ac:dyDescent="0.35">
      <c r="A484" s="3"/>
      <c r="B484" s="3"/>
      <c r="C484" s="3"/>
      <c r="D484" s="3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</row>
    <row r="485" spans="1:44" ht="14.25" customHeight="1" x14ac:dyDescent="0.35">
      <c r="A485" s="3"/>
      <c r="B485" s="3"/>
      <c r="C485" s="3"/>
      <c r="D485" s="3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</row>
    <row r="486" spans="1:44" ht="14.25" customHeight="1" x14ac:dyDescent="0.35">
      <c r="A486" s="3"/>
      <c r="B486" s="3"/>
      <c r="C486" s="3"/>
      <c r="D486" s="3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</row>
    <row r="487" spans="1:44" ht="14.25" customHeight="1" x14ac:dyDescent="0.35">
      <c r="A487" s="3"/>
      <c r="B487" s="3"/>
      <c r="C487" s="3"/>
      <c r="D487" s="3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</row>
    <row r="488" spans="1:44" ht="14.25" customHeight="1" x14ac:dyDescent="0.35">
      <c r="A488" s="3"/>
      <c r="B488" s="3"/>
      <c r="C488" s="3"/>
      <c r="D488" s="3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</row>
    <row r="489" spans="1:44" ht="14.25" customHeight="1" x14ac:dyDescent="0.35">
      <c r="A489" s="3"/>
      <c r="B489" s="3"/>
      <c r="C489" s="3"/>
      <c r="D489" s="3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</row>
    <row r="490" spans="1:44" ht="14.25" customHeight="1" x14ac:dyDescent="0.35">
      <c r="A490" s="3"/>
      <c r="B490" s="3"/>
      <c r="C490" s="3"/>
      <c r="D490" s="3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</row>
    <row r="491" spans="1:44" ht="14.25" customHeight="1" x14ac:dyDescent="0.35">
      <c r="A491" s="3"/>
      <c r="B491" s="3"/>
      <c r="C491" s="3"/>
      <c r="D491" s="3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</row>
    <row r="492" spans="1:44" ht="14.25" customHeight="1" x14ac:dyDescent="0.35">
      <c r="A492" s="3"/>
      <c r="B492" s="3"/>
      <c r="C492" s="3"/>
      <c r="D492" s="3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</row>
    <row r="493" spans="1:44" ht="14.25" customHeight="1" x14ac:dyDescent="0.35">
      <c r="A493" s="3"/>
      <c r="B493" s="3"/>
      <c r="C493" s="3"/>
      <c r="D493" s="3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</row>
    <row r="494" spans="1:44" ht="14.25" customHeight="1" x14ac:dyDescent="0.35">
      <c r="A494" s="3"/>
      <c r="B494" s="3"/>
      <c r="C494" s="3"/>
      <c r="D494" s="3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</row>
    <row r="495" spans="1:44" ht="14.25" customHeight="1" x14ac:dyDescent="0.35">
      <c r="A495" s="3"/>
      <c r="B495" s="3"/>
      <c r="C495" s="3"/>
      <c r="D495" s="3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</row>
    <row r="496" spans="1:44" ht="14.25" customHeight="1" x14ac:dyDescent="0.35">
      <c r="A496" s="3"/>
      <c r="B496" s="3"/>
      <c r="C496" s="3"/>
      <c r="D496" s="3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</row>
    <row r="497" spans="1:44" ht="14.25" customHeight="1" x14ac:dyDescent="0.35">
      <c r="A497" s="3"/>
      <c r="B497" s="3"/>
      <c r="C497" s="3"/>
      <c r="D497" s="3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</row>
    <row r="498" spans="1:44" ht="14.25" customHeight="1" x14ac:dyDescent="0.35">
      <c r="A498" s="3"/>
      <c r="B498" s="3"/>
      <c r="C498" s="3"/>
      <c r="D498" s="3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</row>
    <row r="499" spans="1:44" ht="14.25" customHeight="1" x14ac:dyDescent="0.35">
      <c r="A499" s="3"/>
      <c r="B499" s="3"/>
      <c r="C499" s="3"/>
      <c r="D499" s="3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</row>
    <row r="500" spans="1:44" ht="14.25" customHeight="1" x14ac:dyDescent="0.35">
      <c r="A500" s="3"/>
      <c r="B500" s="3"/>
      <c r="C500" s="3"/>
      <c r="D500" s="3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</row>
    <row r="501" spans="1:44" ht="14.25" customHeight="1" x14ac:dyDescent="0.35">
      <c r="A501" s="3"/>
      <c r="B501" s="3"/>
      <c r="C501" s="3"/>
      <c r="D501" s="3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</row>
    <row r="502" spans="1:44" ht="14.25" customHeight="1" x14ac:dyDescent="0.35">
      <c r="A502" s="3"/>
      <c r="B502" s="3"/>
      <c r="C502" s="3"/>
      <c r="D502" s="3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</row>
    <row r="503" spans="1:44" ht="14.25" customHeight="1" x14ac:dyDescent="0.35">
      <c r="A503" s="3"/>
      <c r="B503" s="3"/>
      <c r="C503" s="3"/>
      <c r="D503" s="3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</row>
    <row r="504" spans="1:44" ht="14.25" customHeight="1" x14ac:dyDescent="0.35">
      <c r="A504" s="3"/>
      <c r="B504" s="3"/>
      <c r="C504" s="3"/>
      <c r="D504" s="3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</row>
    <row r="505" spans="1:44" ht="14.25" customHeight="1" x14ac:dyDescent="0.35">
      <c r="A505" s="3"/>
      <c r="B505" s="3"/>
      <c r="C505" s="3"/>
      <c r="D505" s="3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</row>
    <row r="506" spans="1:44" ht="14.25" customHeight="1" x14ac:dyDescent="0.35">
      <c r="A506" s="3"/>
      <c r="B506" s="3"/>
      <c r="C506" s="3"/>
      <c r="D506" s="3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</row>
    <row r="507" spans="1:44" ht="14.25" customHeight="1" x14ac:dyDescent="0.35">
      <c r="A507" s="3"/>
      <c r="B507" s="3"/>
      <c r="C507" s="3"/>
      <c r="D507" s="3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</row>
    <row r="508" spans="1:44" ht="14.25" customHeight="1" x14ac:dyDescent="0.35">
      <c r="A508" s="3"/>
      <c r="B508" s="3"/>
      <c r="C508" s="3"/>
      <c r="D508" s="3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</row>
    <row r="509" spans="1:44" ht="14.25" customHeight="1" x14ac:dyDescent="0.35">
      <c r="A509" s="3"/>
      <c r="B509" s="3"/>
      <c r="C509" s="3"/>
      <c r="D509" s="3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</row>
    <row r="510" spans="1:44" ht="14.25" customHeight="1" x14ac:dyDescent="0.35">
      <c r="A510" s="3"/>
      <c r="B510" s="3"/>
      <c r="C510" s="3"/>
      <c r="D510" s="3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</row>
    <row r="511" spans="1:44" ht="14.25" customHeight="1" x14ac:dyDescent="0.35">
      <c r="A511" s="3"/>
      <c r="B511" s="3"/>
      <c r="C511" s="3"/>
      <c r="D511" s="3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</row>
    <row r="512" spans="1:44" ht="14.25" customHeight="1" x14ac:dyDescent="0.35">
      <c r="A512" s="3"/>
      <c r="B512" s="3"/>
      <c r="C512" s="3"/>
      <c r="D512" s="3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</row>
    <row r="513" spans="1:44" ht="14.25" customHeight="1" x14ac:dyDescent="0.35">
      <c r="A513" s="3"/>
      <c r="B513" s="3"/>
      <c r="C513" s="3"/>
      <c r="D513" s="3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</row>
    <row r="514" spans="1:44" ht="14.25" customHeight="1" x14ac:dyDescent="0.35">
      <c r="A514" s="3"/>
      <c r="B514" s="3"/>
      <c r="C514" s="3"/>
      <c r="D514" s="3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</row>
    <row r="515" spans="1:44" ht="14.25" customHeight="1" x14ac:dyDescent="0.35">
      <c r="A515" s="3"/>
      <c r="B515" s="3"/>
      <c r="C515" s="3"/>
      <c r="D515" s="3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</row>
    <row r="516" spans="1:44" ht="14.25" customHeight="1" x14ac:dyDescent="0.35">
      <c r="A516" s="3"/>
      <c r="B516" s="3"/>
      <c r="C516" s="3"/>
      <c r="D516" s="3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</row>
    <row r="517" spans="1:44" ht="14.25" customHeight="1" x14ac:dyDescent="0.35">
      <c r="A517" s="3"/>
      <c r="B517" s="3"/>
      <c r="C517" s="3"/>
      <c r="D517" s="3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</row>
    <row r="518" spans="1:44" ht="14.25" customHeight="1" x14ac:dyDescent="0.35">
      <c r="A518" s="3"/>
      <c r="B518" s="3"/>
      <c r="C518" s="3"/>
      <c r="D518" s="3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</row>
    <row r="519" spans="1:44" ht="14.25" customHeight="1" x14ac:dyDescent="0.35">
      <c r="A519" s="3"/>
      <c r="B519" s="3"/>
      <c r="C519" s="3"/>
      <c r="D519" s="3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</row>
    <row r="520" spans="1:44" ht="14.25" customHeight="1" x14ac:dyDescent="0.35">
      <c r="A520" s="3"/>
      <c r="B520" s="3"/>
      <c r="C520" s="3"/>
      <c r="D520" s="3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</row>
    <row r="521" spans="1:44" ht="14.25" customHeight="1" x14ac:dyDescent="0.35">
      <c r="A521" s="3"/>
      <c r="B521" s="3"/>
      <c r="C521" s="3"/>
      <c r="D521" s="3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</row>
    <row r="522" spans="1:44" ht="14.25" customHeight="1" x14ac:dyDescent="0.35">
      <c r="A522" s="3"/>
      <c r="B522" s="3"/>
      <c r="C522" s="3"/>
      <c r="D522" s="3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</row>
    <row r="523" spans="1:44" ht="14.25" customHeight="1" x14ac:dyDescent="0.35">
      <c r="A523" s="3"/>
      <c r="B523" s="3"/>
      <c r="C523" s="3"/>
      <c r="D523" s="3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</row>
    <row r="524" spans="1:44" ht="14.25" customHeight="1" x14ac:dyDescent="0.35">
      <c r="A524" s="3"/>
      <c r="B524" s="3"/>
      <c r="C524" s="3"/>
      <c r="D524" s="3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</row>
    <row r="525" spans="1:44" ht="14.25" customHeight="1" x14ac:dyDescent="0.35">
      <c r="A525" s="3"/>
      <c r="B525" s="3"/>
      <c r="C525" s="3"/>
      <c r="D525" s="3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</row>
    <row r="526" spans="1:44" ht="14.25" customHeight="1" x14ac:dyDescent="0.35">
      <c r="A526" s="3"/>
      <c r="B526" s="3"/>
      <c r="C526" s="3"/>
      <c r="D526" s="3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</row>
    <row r="527" spans="1:44" ht="14.25" customHeight="1" x14ac:dyDescent="0.35">
      <c r="A527" s="3"/>
      <c r="B527" s="3"/>
      <c r="C527" s="3"/>
      <c r="D527" s="3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</row>
    <row r="528" spans="1:44" ht="14.25" customHeight="1" x14ac:dyDescent="0.35">
      <c r="A528" s="3"/>
      <c r="B528" s="3"/>
      <c r="C528" s="3"/>
      <c r="D528" s="3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</row>
    <row r="529" spans="1:44" ht="14.25" customHeight="1" x14ac:dyDescent="0.35">
      <c r="A529" s="3"/>
      <c r="B529" s="3"/>
      <c r="C529" s="3"/>
      <c r="D529" s="3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</row>
    <row r="530" spans="1:44" ht="14.25" customHeight="1" x14ac:dyDescent="0.35">
      <c r="A530" s="3"/>
      <c r="B530" s="3"/>
      <c r="C530" s="3"/>
      <c r="D530" s="3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</row>
    <row r="531" spans="1:44" ht="14.25" customHeight="1" x14ac:dyDescent="0.35">
      <c r="A531" s="3"/>
      <c r="B531" s="3"/>
      <c r="C531" s="3"/>
      <c r="D531" s="3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</row>
    <row r="532" spans="1:44" ht="14.25" customHeight="1" x14ac:dyDescent="0.35">
      <c r="A532" s="3"/>
      <c r="B532" s="3"/>
      <c r="C532" s="3"/>
      <c r="D532" s="3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</row>
    <row r="533" spans="1:44" ht="14.25" customHeight="1" x14ac:dyDescent="0.35">
      <c r="A533" s="3"/>
      <c r="B533" s="3"/>
      <c r="C533" s="3"/>
      <c r="D533" s="3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</row>
    <row r="534" spans="1:44" ht="14.25" customHeight="1" x14ac:dyDescent="0.35">
      <c r="A534" s="3"/>
      <c r="B534" s="3"/>
      <c r="C534" s="3"/>
      <c r="D534" s="3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</row>
    <row r="535" spans="1:44" ht="14.25" customHeight="1" x14ac:dyDescent="0.35">
      <c r="A535" s="3"/>
      <c r="B535" s="3"/>
      <c r="C535" s="3"/>
      <c r="D535" s="3"/>
      <c r="E535" s="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</row>
    <row r="536" spans="1:44" ht="14.25" customHeight="1" x14ac:dyDescent="0.35">
      <c r="A536" s="3"/>
      <c r="B536" s="3"/>
      <c r="C536" s="3"/>
      <c r="D536" s="3"/>
      <c r="E536" s="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</row>
    <row r="537" spans="1:44" ht="14.25" customHeight="1" x14ac:dyDescent="0.35">
      <c r="A537" s="3"/>
      <c r="B537" s="3"/>
      <c r="C537" s="3"/>
      <c r="D537" s="3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</row>
    <row r="538" spans="1:44" ht="14.25" customHeight="1" x14ac:dyDescent="0.35">
      <c r="A538" s="3"/>
      <c r="B538" s="3"/>
      <c r="C538" s="3"/>
      <c r="D538" s="3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</row>
    <row r="539" spans="1:44" ht="14.25" customHeight="1" x14ac:dyDescent="0.35">
      <c r="A539" s="3"/>
      <c r="B539" s="3"/>
      <c r="C539" s="3"/>
      <c r="D539" s="3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</row>
    <row r="540" spans="1:44" ht="14.25" customHeight="1" x14ac:dyDescent="0.35">
      <c r="A540" s="3"/>
      <c r="B540" s="3"/>
      <c r="C540" s="3"/>
      <c r="D540" s="3"/>
      <c r="E540" s="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</row>
    <row r="541" spans="1:44" ht="14.25" customHeight="1" x14ac:dyDescent="0.35">
      <c r="A541" s="3"/>
      <c r="B541" s="3"/>
      <c r="C541" s="3"/>
      <c r="D541" s="3"/>
      <c r="E541" s="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</row>
    <row r="542" spans="1:44" ht="14.25" customHeight="1" x14ac:dyDescent="0.35">
      <c r="A542" s="3"/>
      <c r="B542" s="3"/>
      <c r="C542" s="3"/>
      <c r="D542" s="3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</row>
    <row r="543" spans="1:44" ht="14.25" customHeight="1" x14ac:dyDescent="0.35">
      <c r="A543" s="3"/>
      <c r="B543" s="3"/>
      <c r="C543" s="3"/>
      <c r="D543" s="3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</row>
    <row r="544" spans="1:44" ht="14.25" customHeight="1" x14ac:dyDescent="0.35">
      <c r="A544" s="3"/>
      <c r="B544" s="3"/>
      <c r="C544" s="3"/>
      <c r="D544" s="3"/>
      <c r="E544" s="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</row>
    <row r="545" spans="1:44" ht="14.25" customHeight="1" x14ac:dyDescent="0.35">
      <c r="A545" s="3"/>
      <c r="B545" s="3"/>
      <c r="C545" s="3"/>
      <c r="D545" s="3"/>
      <c r="E545" s="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</row>
    <row r="546" spans="1:44" ht="14.25" customHeight="1" x14ac:dyDescent="0.35">
      <c r="A546" s="3"/>
      <c r="B546" s="3"/>
      <c r="C546" s="3"/>
      <c r="D546" s="3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</row>
    <row r="547" spans="1:44" ht="14.25" customHeight="1" x14ac:dyDescent="0.35">
      <c r="A547" s="3"/>
      <c r="B547" s="3"/>
      <c r="C547" s="3"/>
      <c r="D547" s="3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</row>
    <row r="548" spans="1:44" ht="14.25" customHeight="1" x14ac:dyDescent="0.35">
      <c r="A548" s="3"/>
      <c r="B548" s="3"/>
      <c r="C548" s="3"/>
      <c r="D548" s="3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</row>
    <row r="549" spans="1:44" ht="14.25" customHeight="1" x14ac:dyDescent="0.35">
      <c r="A549" s="3"/>
      <c r="B549" s="3"/>
      <c r="C549" s="3"/>
      <c r="D549" s="3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</row>
    <row r="550" spans="1:44" ht="14.25" customHeight="1" x14ac:dyDescent="0.35">
      <c r="A550" s="3"/>
      <c r="B550" s="3"/>
      <c r="C550" s="3"/>
      <c r="D550" s="3"/>
      <c r="E550" s="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</row>
    <row r="551" spans="1:44" ht="14.25" customHeight="1" x14ac:dyDescent="0.35">
      <c r="A551" s="3"/>
      <c r="B551" s="3"/>
      <c r="C551" s="3"/>
      <c r="D551" s="3"/>
      <c r="E551" s="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</row>
    <row r="552" spans="1:44" ht="14.25" customHeight="1" x14ac:dyDescent="0.35">
      <c r="A552" s="3"/>
      <c r="B552" s="3"/>
      <c r="C552" s="3"/>
      <c r="D552" s="3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</row>
    <row r="553" spans="1:44" ht="14.25" customHeight="1" x14ac:dyDescent="0.35">
      <c r="A553" s="3"/>
      <c r="B553" s="3"/>
      <c r="C553" s="3"/>
      <c r="D553" s="3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</row>
    <row r="554" spans="1:44" ht="14.25" customHeight="1" x14ac:dyDescent="0.35">
      <c r="A554" s="3"/>
      <c r="B554" s="3"/>
      <c r="C554" s="3"/>
      <c r="D554" s="3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</row>
    <row r="555" spans="1:44" ht="14.25" customHeight="1" x14ac:dyDescent="0.35">
      <c r="A555" s="3"/>
      <c r="B555" s="3"/>
      <c r="C555" s="3"/>
      <c r="D555" s="3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</row>
    <row r="556" spans="1:44" ht="14.25" customHeight="1" x14ac:dyDescent="0.35">
      <c r="A556" s="3"/>
      <c r="B556" s="3"/>
      <c r="C556" s="3"/>
      <c r="D556" s="3"/>
      <c r="E556" s="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</row>
    <row r="557" spans="1:44" ht="14.25" customHeight="1" x14ac:dyDescent="0.35">
      <c r="A557" s="3"/>
      <c r="B557" s="3"/>
      <c r="C557" s="3"/>
      <c r="D557" s="3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</row>
    <row r="558" spans="1:44" ht="14.25" customHeight="1" x14ac:dyDescent="0.35">
      <c r="A558" s="3"/>
      <c r="B558" s="3"/>
      <c r="C558" s="3"/>
      <c r="D558" s="3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</row>
    <row r="559" spans="1:44" ht="14.25" customHeight="1" x14ac:dyDescent="0.35">
      <c r="A559" s="3"/>
      <c r="B559" s="3"/>
      <c r="C559" s="3"/>
      <c r="D559" s="3"/>
      <c r="E559" s="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</row>
    <row r="560" spans="1:44" ht="14.25" customHeight="1" x14ac:dyDescent="0.35">
      <c r="A560" s="3"/>
      <c r="B560" s="3"/>
      <c r="C560" s="3"/>
      <c r="D560" s="3"/>
      <c r="E560" s="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</row>
    <row r="561" spans="1:44" ht="14.25" customHeight="1" x14ac:dyDescent="0.35">
      <c r="A561" s="3"/>
      <c r="B561" s="3"/>
      <c r="C561" s="3"/>
      <c r="D561" s="3"/>
      <c r="E561" s="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</row>
    <row r="562" spans="1:44" ht="14.25" customHeight="1" x14ac:dyDescent="0.35">
      <c r="A562" s="3"/>
      <c r="B562" s="3"/>
      <c r="C562" s="3"/>
      <c r="D562" s="3"/>
      <c r="E562" s="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</row>
    <row r="563" spans="1:44" ht="14.25" customHeight="1" x14ac:dyDescent="0.35">
      <c r="A563" s="3"/>
      <c r="B563" s="3"/>
      <c r="C563" s="3"/>
      <c r="D563" s="3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</row>
    <row r="564" spans="1:44" ht="14.25" customHeight="1" x14ac:dyDescent="0.35">
      <c r="A564" s="3"/>
      <c r="B564" s="3"/>
      <c r="C564" s="3"/>
      <c r="D564" s="3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</row>
    <row r="565" spans="1:44" ht="14.25" customHeight="1" x14ac:dyDescent="0.35">
      <c r="A565" s="3"/>
      <c r="B565" s="3"/>
      <c r="C565" s="3"/>
      <c r="D565" s="3"/>
      <c r="E565" s="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</row>
    <row r="566" spans="1:44" ht="14.25" customHeight="1" x14ac:dyDescent="0.35">
      <c r="A566" s="3"/>
      <c r="B566" s="3"/>
      <c r="C566" s="3"/>
      <c r="D566" s="3"/>
      <c r="E566" s="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</row>
    <row r="567" spans="1:44" ht="14.25" customHeight="1" x14ac:dyDescent="0.35">
      <c r="A567" s="3"/>
      <c r="B567" s="3"/>
      <c r="C567" s="3"/>
      <c r="D567" s="3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</row>
    <row r="568" spans="1:44" ht="14.25" customHeight="1" x14ac:dyDescent="0.35">
      <c r="A568" s="3"/>
      <c r="B568" s="3"/>
      <c r="C568" s="3"/>
      <c r="D568" s="3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</row>
    <row r="569" spans="1:44" ht="14.25" customHeight="1" x14ac:dyDescent="0.35">
      <c r="A569" s="3"/>
      <c r="B569" s="3"/>
      <c r="C569" s="3"/>
      <c r="D569" s="3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</row>
    <row r="570" spans="1:44" ht="14.25" customHeight="1" x14ac:dyDescent="0.35">
      <c r="A570" s="3"/>
      <c r="B570" s="3"/>
      <c r="C570" s="3"/>
      <c r="D570" s="3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</row>
    <row r="571" spans="1:44" ht="14.25" customHeight="1" x14ac:dyDescent="0.35">
      <c r="A571" s="3"/>
      <c r="B571" s="3"/>
      <c r="C571" s="3"/>
      <c r="D571" s="3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</row>
    <row r="572" spans="1:44" ht="14.25" customHeight="1" x14ac:dyDescent="0.35">
      <c r="A572" s="3"/>
      <c r="B572" s="3"/>
      <c r="C572" s="3"/>
      <c r="D572" s="3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</row>
    <row r="573" spans="1:44" ht="14.25" customHeight="1" x14ac:dyDescent="0.35">
      <c r="A573" s="3"/>
      <c r="B573" s="3"/>
      <c r="C573" s="3"/>
      <c r="D573" s="3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</row>
    <row r="574" spans="1:44" ht="14.25" customHeight="1" x14ac:dyDescent="0.35">
      <c r="A574" s="3"/>
      <c r="B574" s="3"/>
      <c r="C574" s="3"/>
      <c r="D574" s="3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</row>
    <row r="575" spans="1:44" ht="14.25" customHeight="1" x14ac:dyDescent="0.35">
      <c r="A575" s="3"/>
      <c r="B575" s="3"/>
      <c r="C575" s="3"/>
      <c r="D575" s="3"/>
      <c r="E575" s="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</row>
    <row r="576" spans="1:44" ht="14.25" customHeight="1" x14ac:dyDescent="0.35">
      <c r="A576" s="3"/>
      <c r="B576" s="3"/>
      <c r="C576" s="3"/>
      <c r="D576" s="3"/>
      <c r="E576" s="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</row>
    <row r="577" spans="1:44" ht="14.25" customHeight="1" x14ac:dyDescent="0.35">
      <c r="A577" s="3"/>
      <c r="B577" s="3"/>
      <c r="C577" s="3"/>
      <c r="D577" s="3"/>
      <c r="E577" s="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</row>
    <row r="578" spans="1:44" ht="14.25" customHeight="1" x14ac:dyDescent="0.35">
      <c r="A578" s="3"/>
      <c r="B578" s="3"/>
      <c r="C578" s="3"/>
      <c r="D578" s="3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</row>
    <row r="579" spans="1:44" ht="14.25" customHeight="1" x14ac:dyDescent="0.35">
      <c r="A579" s="3"/>
      <c r="B579" s="3"/>
      <c r="C579" s="3"/>
      <c r="D579" s="3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</row>
    <row r="580" spans="1:44" ht="14.25" customHeight="1" x14ac:dyDescent="0.35">
      <c r="A580" s="3"/>
      <c r="B580" s="3"/>
      <c r="C580" s="3"/>
      <c r="D580" s="3"/>
      <c r="E580" s="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</row>
    <row r="581" spans="1:44" ht="14.25" customHeight="1" x14ac:dyDescent="0.35">
      <c r="A581" s="3"/>
      <c r="B581" s="3"/>
      <c r="C581" s="3"/>
      <c r="D581" s="3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</row>
    <row r="582" spans="1:44" ht="14.25" customHeight="1" x14ac:dyDescent="0.35">
      <c r="A582" s="3"/>
      <c r="B582" s="3"/>
      <c r="C582" s="3"/>
      <c r="D582" s="3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</row>
    <row r="583" spans="1:44" ht="14.25" customHeight="1" x14ac:dyDescent="0.35">
      <c r="A583" s="3"/>
      <c r="B583" s="3"/>
      <c r="C583" s="3"/>
      <c r="D583" s="3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</row>
    <row r="584" spans="1:44" ht="14.25" customHeight="1" x14ac:dyDescent="0.35">
      <c r="A584" s="3"/>
      <c r="B584" s="3"/>
      <c r="C584" s="3"/>
      <c r="D584" s="3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</row>
    <row r="585" spans="1:44" ht="14.25" customHeight="1" x14ac:dyDescent="0.35">
      <c r="A585" s="3"/>
      <c r="B585" s="3"/>
      <c r="C585" s="3"/>
      <c r="D585" s="3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</row>
    <row r="586" spans="1:44" ht="14.25" customHeight="1" x14ac:dyDescent="0.35">
      <c r="A586" s="3"/>
      <c r="B586" s="3"/>
      <c r="C586" s="3"/>
      <c r="D586" s="3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</row>
    <row r="587" spans="1:44" ht="14.25" customHeight="1" x14ac:dyDescent="0.35">
      <c r="A587" s="3"/>
      <c r="B587" s="3"/>
      <c r="C587" s="3"/>
      <c r="D587" s="3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</row>
    <row r="588" spans="1:44" ht="14.25" customHeight="1" x14ac:dyDescent="0.35">
      <c r="A588" s="3"/>
      <c r="B588" s="3"/>
      <c r="C588" s="3"/>
      <c r="D588" s="3"/>
      <c r="E588" s="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</row>
    <row r="589" spans="1:44" ht="14.25" customHeight="1" x14ac:dyDescent="0.35">
      <c r="A589" s="3"/>
      <c r="B589" s="3"/>
      <c r="C589" s="3"/>
      <c r="D589" s="3"/>
      <c r="E589" s="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</row>
    <row r="590" spans="1:44" ht="14.25" customHeight="1" x14ac:dyDescent="0.35">
      <c r="A590" s="3"/>
      <c r="B590" s="3"/>
      <c r="C590" s="3"/>
      <c r="D590" s="3"/>
      <c r="E590" s="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</row>
    <row r="591" spans="1:44" ht="14.25" customHeight="1" x14ac:dyDescent="0.35">
      <c r="A591" s="3"/>
      <c r="B591" s="3"/>
      <c r="C591" s="3"/>
      <c r="D591" s="3"/>
      <c r="E591" s="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</row>
    <row r="592" spans="1:44" ht="14.25" customHeight="1" x14ac:dyDescent="0.35">
      <c r="A592" s="3"/>
      <c r="B592" s="3"/>
      <c r="C592" s="3"/>
      <c r="D592" s="3"/>
      <c r="E592" s="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</row>
    <row r="593" spans="1:44" ht="14.25" customHeight="1" x14ac:dyDescent="0.35">
      <c r="A593" s="3"/>
      <c r="B593" s="3"/>
      <c r="C593" s="3"/>
      <c r="D593" s="3"/>
      <c r="E593" s="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</row>
    <row r="594" spans="1:44" ht="14.25" customHeight="1" x14ac:dyDescent="0.35">
      <c r="A594" s="3"/>
      <c r="B594" s="3"/>
      <c r="C594" s="3"/>
      <c r="D594" s="3"/>
      <c r="E594" s="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</row>
    <row r="595" spans="1:44" ht="14.25" customHeight="1" x14ac:dyDescent="0.35">
      <c r="A595" s="3"/>
      <c r="B595" s="3"/>
      <c r="C595" s="3"/>
      <c r="D595" s="3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</row>
    <row r="596" spans="1:44" ht="14.25" customHeight="1" x14ac:dyDescent="0.35">
      <c r="A596" s="3"/>
      <c r="B596" s="3"/>
      <c r="C596" s="3"/>
      <c r="D596" s="3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</row>
    <row r="597" spans="1:44" ht="14.25" customHeight="1" x14ac:dyDescent="0.35">
      <c r="A597" s="3"/>
      <c r="B597" s="3"/>
      <c r="C597" s="3"/>
      <c r="D597" s="3"/>
      <c r="E597" s="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</row>
    <row r="598" spans="1:44" ht="14.25" customHeight="1" x14ac:dyDescent="0.35">
      <c r="A598" s="3"/>
      <c r="B598" s="3"/>
      <c r="C598" s="3"/>
      <c r="D598" s="3"/>
      <c r="E598" s="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</row>
    <row r="599" spans="1:44" ht="14.25" customHeight="1" x14ac:dyDescent="0.35">
      <c r="A599" s="3"/>
      <c r="B599" s="3"/>
      <c r="C599" s="3"/>
      <c r="D599" s="3"/>
      <c r="E599" s="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</row>
    <row r="600" spans="1:44" ht="14.25" customHeight="1" x14ac:dyDescent="0.35">
      <c r="A600" s="3"/>
      <c r="B600" s="3"/>
      <c r="C600" s="3"/>
      <c r="D600" s="3"/>
      <c r="E600" s="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</row>
    <row r="601" spans="1:44" ht="14.25" customHeight="1" x14ac:dyDescent="0.35">
      <c r="A601" s="3"/>
      <c r="B601" s="3"/>
      <c r="C601" s="3"/>
      <c r="D601" s="3"/>
      <c r="E601" s="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</row>
    <row r="602" spans="1:44" ht="14.25" customHeight="1" x14ac:dyDescent="0.35">
      <c r="A602" s="3"/>
      <c r="B602" s="3"/>
      <c r="C602" s="3"/>
      <c r="D602" s="3"/>
      <c r="E602" s="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</row>
    <row r="603" spans="1:44" ht="14.25" customHeight="1" x14ac:dyDescent="0.35">
      <c r="A603" s="3"/>
      <c r="B603" s="3"/>
      <c r="C603" s="3"/>
      <c r="D603" s="3"/>
      <c r="E603" s="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</row>
    <row r="604" spans="1:44" ht="14.25" customHeight="1" x14ac:dyDescent="0.35">
      <c r="A604" s="3"/>
      <c r="B604" s="3"/>
      <c r="C604" s="3"/>
      <c r="D604" s="3"/>
      <c r="E604" s="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</row>
    <row r="605" spans="1:44" ht="14.25" customHeight="1" x14ac:dyDescent="0.35">
      <c r="A605" s="3"/>
      <c r="B605" s="3"/>
      <c r="C605" s="3"/>
      <c r="D605" s="3"/>
      <c r="E605" s="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</row>
    <row r="606" spans="1:44" ht="14.25" customHeight="1" x14ac:dyDescent="0.35">
      <c r="A606" s="3"/>
      <c r="B606" s="3"/>
      <c r="C606" s="3"/>
      <c r="D606" s="3"/>
      <c r="E606" s="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</row>
    <row r="607" spans="1:44" ht="14.25" customHeight="1" x14ac:dyDescent="0.35">
      <c r="A607" s="3"/>
      <c r="B607" s="3"/>
      <c r="C607" s="3"/>
      <c r="D607" s="3"/>
      <c r="E607" s="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</row>
    <row r="608" spans="1:44" ht="14.25" customHeight="1" x14ac:dyDescent="0.35">
      <c r="A608" s="3"/>
      <c r="B608" s="3"/>
      <c r="C608" s="3"/>
      <c r="D608" s="3"/>
      <c r="E608" s="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</row>
    <row r="609" spans="1:44" ht="14.25" customHeight="1" x14ac:dyDescent="0.35">
      <c r="A609" s="3"/>
      <c r="B609" s="3"/>
      <c r="C609" s="3"/>
      <c r="D609" s="3"/>
      <c r="E609" s="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</row>
    <row r="610" spans="1:44" ht="14.25" customHeight="1" x14ac:dyDescent="0.35">
      <c r="A610" s="3"/>
      <c r="B610" s="3"/>
      <c r="C610" s="3"/>
      <c r="D610" s="3"/>
      <c r="E610" s="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</row>
    <row r="611" spans="1:44" ht="14.25" customHeight="1" x14ac:dyDescent="0.35">
      <c r="A611" s="3"/>
      <c r="B611" s="3"/>
      <c r="C611" s="3"/>
      <c r="D611" s="3"/>
      <c r="E611" s="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</row>
    <row r="612" spans="1:44" ht="14.25" customHeight="1" x14ac:dyDescent="0.35">
      <c r="A612" s="3"/>
      <c r="B612" s="3"/>
      <c r="C612" s="3"/>
      <c r="D612" s="3"/>
      <c r="E612" s="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</row>
    <row r="613" spans="1:44" ht="14.25" customHeight="1" x14ac:dyDescent="0.35">
      <c r="A613" s="3"/>
      <c r="B613" s="3"/>
      <c r="C613" s="3"/>
      <c r="D613" s="3"/>
      <c r="E613" s="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</row>
    <row r="614" spans="1:44" ht="14.25" customHeight="1" x14ac:dyDescent="0.35">
      <c r="A614" s="3"/>
      <c r="B614" s="3"/>
      <c r="C614" s="3"/>
      <c r="D614" s="3"/>
      <c r="E614" s="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</row>
    <row r="615" spans="1:44" ht="14.25" customHeight="1" x14ac:dyDescent="0.35">
      <c r="A615" s="3"/>
      <c r="B615" s="3"/>
      <c r="C615" s="3"/>
      <c r="D615" s="3"/>
      <c r="E615" s="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</row>
    <row r="616" spans="1:44" ht="14.25" customHeight="1" x14ac:dyDescent="0.35">
      <c r="A616" s="3"/>
      <c r="B616" s="3"/>
      <c r="C616" s="3"/>
      <c r="D616" s="3"/>
      <c r="E616" s="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</row>
    <row r="617" spans="1:44" ht="14.25" customHeight="1" x14ac:dyDescent="0.35">
      <c r="A617" s="3"/>
      <c r="B617" s="3"/>
      <c r="C617" s="3"/>
      <c r="D617" s="3"/>
      <c r="E617" s="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</row>
    <row r="618" spans="1:44" ht="14.25" customHeight="1" x14ac:dyDescent="0.35">
      <c r="A618" s="3"/>
      <c r="B618" s="3"/>
      <c r="C618" s="3"/>
      <c r="D618" s="3"/>
      <c r="E618" s="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</row>
    <row r="619" spans="1:44" ht="14.25" customHeight="1" x14ac:dyDescent="0.35">
      <c r="A619" s="3"/>
      <c r="B619" s="3"/>
      <c r="C619" s="3"/>
      <c r="D619" s="3"/>
      <c r="E619" s="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</row>
    <row r="620" spans="1:44" ht="14.25" customHeight="1" x14ac:dyDescent="0.35">
      <c r="A620" s="3"/>
      <c r="B620" s="3"/>
      <c r="C620" s="3"/>
      <c r="D620" s="3"/>
      <c r="E620" s="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</row>
    <row r="621" spans="1:44" ht="14.25" customHeight="1" x14ac:dyDescent="0.35">
      <c r="A621" s="3"/>
      <c r="B621" s="3"/>
      <c r="C621" s="3"/>
      <c r="D621" s="3"/>
      <c r="E621" s="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</row>
    <row r="622" spans="1:44" ht="14.25" customHeight="1" x14ac:dyDescent="0.35">
      <c r="A622" s="3"/>
      <c r="B622" s="3"/>
      <c r="C622" s="3"/>
      <c r="D622" s="3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</row>
    <row r="623" spans="1:44" ht="14.25" customHeight="1" x14ac:dyDescent="0.35">
      <c r="A623" s="3"/>
      <c r="B623" s="3"/>
      <c r="C623" s="3"/>
      <c r="D623" s="3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</row>
    <row r="624" spans="1:44" ht="14.25" customHeight="1" x14ac:dyDescent="0.35">
      <c r="A624" s="3"/>
      <c r="B624" s="3"/>
      <c r="C624" s="3"/>
      <c r="D624" s="3"/>
      <c r="E624" s="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</row>
    <row r="625" spans="1:44" ht="14.25" customHeight="1" x14ac:dyDescent="0.35">
      <c r="A625" s="3"/>
      <c r="B625" s="3"/>
      <c r="C625" s="3"/>
      <c r="D625" s="3"/>
      <c r="E625" s="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</row>
    <row r="626" spans="1:44" ht="14.25" customHeight="1" x14ac:dyDescent="0.35">
      <c r="A626" s="3"/>
      <c r="B626" s="3"/>
      <c r="C626" s="3"/>
      <c r="D626" s="3"/>
      <c r="E626" s="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</row>
    <row r="627" spans="1:44" ht="14.25" customHeight="1" x14ac:dyDescent="0.35">
      <c r="A627" s="3"/>
      <c r="B627" s="3"/>
      <c r="C627" s="3"/>
      <c r="D627" s="3"/>
      <c r="E627" s="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</row>
    <row r="628" spans="1:44" ht="14.25" customHeight="1" x14ac:dyDescent="0.35">
      <c r="A628" s="3"/>
      <c r="B628" s="3"/>
      <c r="C628" s="3"/>
      <c r="D628" s="3"/>
      <c r="E628" s="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</row>
    <row r="629" spans="1:44" ht="14.25" customHeight="1" x14ac:dyDescent="0.35">
      <c r="A629" s="3"/>
      <c r="B629" s="3"/>
      <c r="C629" s="3"/>
      <c r="D629" s="3"/>
      <c r="E629" s="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</row>
    <row r="630" spans="1:44" ht="14.25" customHeight="1" x14ac:dyDescent="0.35">
      <c r="A630" s="3"/>
      <c r="B630" s="3"/>
      <c r="C630" s="3"/>
      <c r="D630" s="3"/>
      <c r="E630" s="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</row>
    <row r="631" spans="1:44" ht="14.25" customHeight="1" x14ac:dyDescent="0.35">
      <c r="A631" s="3"/>
      <c r="B631" s="3"/>
      <c r="C631" s="3"/>
      <c r="D631" s="3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</row>
    <row r="632" spans="1:44" ht="14.25" customHeight="1" x14ac:dyDescent="0.35">
      <c r="A632" s="3"/>
      <c r="B632" s="3"/>
      <c r="C632" s="3"/>
      <c r="D632" s="3"/>
      <c r="E632" s="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</row>
    <row r="633" spans="1:44" ht="14.25" customHeight="1" x14ac:dyDescent="0.35">
      <c r="A633" s="3"/>
      <c r="B633" s="3"/>
      <c r="C633" s="3"/>
      <c r="D633" s="3"/>
      <c r="E633" s="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</row>
    <row r="634" spans="1:44" ht="14.25" customHeight="1" x14ac:dyDescent="0.35">
      <c r="A634" s="3"/>
      <c r="B634" s="3"/>
      <c r="C634" s="3"/>
      <c r="D634" s="3"/>
      <c r="E634" s="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</row>
    <row r="635" spans="1:44" ht="14.25" customHeight="1" x14ac:dyDescent="0.35">
      <c r="A635" s="3"/>
      <c r="B635" s="3"/>
      <c r="C635" s="3"/>
      <c r="D635" s="3"/>
      <c r="E635" s="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</row>
    <row r="636" spans="1:44" ht="14.25" customHeight="1" x14ac:dyDescent="0.35">
      <c r="A636" s="3"/>
      <c r="B636" s="3"/>
      <c r="C636" s="3"/>
      <c r="D636" s="3"/>
      <c r="E636" s="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</row>
    <row r="637" spans="1:44" ht="14.25" customHeight="1" x14ac:dyDescent="0.35">
      <c r="A637" s="3"/>
      <c r="B637" s="3"/>
      <c r="C637" s="3"/>
      <c r="D637" s="3"/>
      <c r="E637" s="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</row>
    <row r="638" spans="1:44" ht="14.25" customHeight="1" x14ac:dyDescent="0.35">
      <c r="A638" s="3"/>
      <c r="B638" s="3"/>
      <c r="C638" s="3"/>
      <c r="D638" s="3"/>
      <c r="E638" s="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</row>
    <row r="639" spans="1:44" ht="14.25" customHeight="1" x14ac:dyDescent="0.35">
      <c r="A639" s="3"/>
      <c r="B639" s="3"/>
      <c r="C639" s="3"/>
      <c r="D639" s="3"/>
      <c r="E639" s="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</row>
    <row r="640" spans="1:44" ht="14.25" customHeight="1" x14ac:dyDescent="0.35">
      <c r="A640" s="3"/>
      <c r="B640" s="3"/>
      <c r="C640" s="3"/>
      <c r="D640" s="3"/>
      <c r="E640" s="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</row>
    <row r="641" spans="1:44" ht="14.25" customHeight="1" x14ac:dyDescent="0.35">
      <c r="A641" s="3"/>
      <c r="B641" s="3"/>
      <c r="C641" s="3"/>
      <c r="D641" s="3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</row>
    <row r="642" spans="1:44" ht="14.25" customHeight="1" x14ac:dyDescent="0.35">
      <c r="A642" s="3"/>
      <c r="B642" s="3"/>
      <c r="C642" s="3"/>
      <c r="D642" s="3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</row>
    <row r="643" spans="1:44" ht="14.25" customHeight="1" x14ac:dyDescent="0.35">
      <c r="A643" s="3"/>
      <c r="B643" s="3"/>
      <c r="C643" s="3"/>
      <c r="D643" s="3"/>
      <c r="E643" s="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</row>
    <row r="644" spans="1:44" ht="14.25" customHeight="1" x14ac:dyDescent="0.35">
      <c r="A644" s="3"/>
      <c r="B644" s="3"/>
      <c r="C644" s="3"/>
      <c r="D644" s="3"/>
      <c r="E644" s="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</row>
    <row r="645" spans="1:44" ht="14.25" customHeight="1" x14ac:dyDescent="0.35">
      <c r="A645" s="3"/>
      <c r="B645" s="3"/>
      <c r="C645" s="3"/>
      <c r="D645" s="3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</row>
    <row r="646" spans="1:44" ht="14.25" customHeight="1" x14ac:dyDescent="0.35">
      <c r="A646" s="3"/>
      <c r="B646" s="3"/>
      <c r="C646" s="3"/>
      <c r="D646" s="3"/>
      <c r="E646" s="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</row>
    <row r="647" spans="1:44" ht="14.25" customHeight="1" x14ac:dyDescent="0.35">
      <c r="A647" s="3"/>
      <c r="B647" s="3"/>
      <c r="C647" s="3"/>
      <c r="D647" s="3"/>
      <c r="E647" s="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</row>
    <row r="648" spans="1:44" ht="14.25" customHeight="1" x14ac:dyDescent="0.35">
      <c r="A648" s="3"/>
      <c r="B648" s="3"/>
      <c r="C648" s="3"/>
      <c r="D648" s="3"/>
      <c r="E648" s="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</row>
    <row r="649" spans="1:44" ht="14.25" customHeight="1" x14ac:dyDescent="0.35">
      <c r="A649" s="3"/>
      <c r="B649" s="3"/>
      <c r="C649" s="3"/>
      <c r="D649" s="3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</row>
    <row r="650" spans="1:44" ht="14.25" customHeight="1" x14ac:dyDescent="0.35">
      <c r="A650" s="3"/>
      <c r="B650" s="3"/>
      <c r="C650" s="3"/>
      <c r="D650" s="3"/>
      <c r="E650" s="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</row>
    <row r="651" spans="1:44" ht="14.25" customHeight="1" x14ac:dyDescent="0.35">
      <c r="A651" s="3"/>
      <c r="B651" s="3"/>
      <c r="C651" s="3"/>
      <c r="D651" s="3"/>
      <c r="E651" s="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</row>
    <row r="652" spans="1:44" ht="14.25" customHeight="1" x14ac:dyDescent="0.35">
      <c r="A652" s="3"/>
      <c r="B652" s="3"/>
      <c r="C652" s="3"/>
      <c r="D652" s="3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</row>
    <row r="653" spans="1:44" ht="14.25" customHeight="1" x14ac:dyDescent="0.35">
      <c r="A653" s="3"/>
      <c r="B653" s="3"/>
      <c r="C653" s="3"/>
      <c r="D653" s="3"/>
      <c r="E653" s="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</row>
    <row r="654" spans="1:44" ht="14.25" customHeight="1" x14ac:dyDescent="0.35">
      <c r="A654" s="3"/>
      <c r="B654" s="3"/>
      <c r="C654" s="3"/>
      <c r="D654" s="3"/>
      <c r="E654" s="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</row>
    <row r="655" spans="1:44" ht="14.25" customHeight="1" x14ac:dyDescent="0.35">
      <c r="A655" s="3"/>
      <c r="B655" s="3"/>
      <c r="C655" s="3"/>
      <c r="D655" s="3"/>
      <c r="E655" s="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</row>
    <row r="656" spans="1:44" ht="14.25" customHeight="1" x14ac:dyDescent="0.35">
      <c r="A656" s="3"/>
      <c r="B656" s="3"/>
      <c r="C656" s="3"/>
      <c r="D656" s="3"/>
      <c r="E656" s="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</row>
    <row r="657" spans="1:44" ht="14.25" customHeight="1" x14ac:dyDescent="0.35">
      <c r="A657" s="3"/>
      <c r="B657" s="3"/>
      <c r="C657" s="3"/>
      <c r="D657" s="3"/>
      <c r="E657" s="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</row>
    <row r="658" spans="1:44" ht="14.25" customHeight="1" x14ac:dyDescent="0.35">
      <c r="A658" s="3"/>
      <c r="B658" s="3"/>
      <c r="C658" s="3"/>
      <c r="D658" s="3"/>
      <c r="E658" s="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</row>
    <row r="659" spans="1:44" ht="14.25" customHeight="1" x14ac:dyDescent="0.35">
      <c r="A659" s="3"/>
      <c r="B659" s="3"/>
      <c r="C659" s="3"/>
      <c r="D659" s="3"/>
      <c r="E659" s="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</row>
    <row r="660" spans="1:44" ht="14.25" customHeight="1" x14ac:dyDescent="0.35">
      <c r="A660" s="3"/>
      <c r="B660" s="3"/>
      <c r="C660" s="3"/>
      <c r="D660" s="3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</row>
    <row r="661" spans="1:44" ht="14.25" customHeight="1" x14ac:dyDescent="0.35">
      <c r="A661" s="3"/>
      <c r="B661" s="3"/>
      <c r="C661" s="3"/>
      <c r="D661" s="3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</row>
    <row r="662" spans="1:44" ht="14.25" customHeight="1" x14ac:dyDescent="0.35">
      <c r="A662" s="3"/>
      <c r="B662" s="3"/>
      <c r="C662" s="3"/>
      <c r="D662" s="3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</row>
    <row r="663" spans="1:44" ht="14.25" customHeight="1" x14ac:dyDescent="0.35">
      <c r="A663" s="3"/>
      <c r="B663" s="3"/>
      <c r="C663" s="3"/>
      <c r="D663" s="3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</row>
    <row r="664" spans="1:44" ht="14.25" customHeight="1" x14ac:dyDescent="0.35">
      <c r="A664" s="3"/>
      <c r="B664" s="3"/>
      <c r="C664" s="3"/>
      <c r="D664" s="3"/>
      <c r="E664" s="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</row>
    <row r="665" spans="1:44" ht="14.25" customHeight="1" x14ac:dyDescent="0.35">
      <c r="A665" s="3"/>
      <c r="B665" s="3"/>
      <c r="C665" s="3"/>
      <c r="D665" s="3"/>
      <c r="E665" s="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</row>
    <row r="666" spans="1:44" ht="14.25" customHeight="1" x14ac:dyDescent="0.35">
      <c r="A666" s="3"/>
      <c r="B666" s="3"/>
      <c r="C666" s="3"/>
      <c r="D666" s="3"/>
      <c r="E666" s="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</row>
    <row r="667" spans="1:44" ht="14.25" customHeight="1" x14ac:dyDescent="0.35">
      <c r="A667" s="3"/>
      <c r="B667" s="3"/>
      <c r="C667" s="3"/>
      <c r="D667" s="3"/>
      <c r="E667" s="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</row>
    <row r="668" spans="1:44" ht="14.25" customHeight="1" x14ac:dyDescent="0.35">
      <c r="A668" s="3"/>
      <c r="B668" s="3"/>
      <c r="C668" s="3"/>
      <c r="D668" s="3"/>
      <c r="E668" s="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</row>
    <row r="669" spans="1:44" ht="14.25" customHeight="1" x14ac:dyDescent="0.35">
      <c r="A669" s="3"/>
      <c r="B669" s="3"/>
      <c r="C669" s="3"/>
      <c r="D669" s="3"/>
      <c r="E669" s="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</row>
    <row r="670" spans="1:44" ht="14.25" customHeight="1" x14ac:dyDescent="0.35">
      <c r="A670" s="3"/>
      <c r="B670" s="3"/>
      <c r="C670" s="3"/>
      <c r="D670" s="3"/>
      <c r="E670" s="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</row>
    <row r="671" spans="1:44" ht="14.25" customHeight="1" x14ac:dyDescent="0.35">
      <c r="A671" s="3"/>
      <c r="B671" s="3"/>
      <c r="C671" s="3"/>
      <c r="D671" s="3"/>
      <c r="E671" s="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</row>
    <row r="672" spans="1:44" ht="14.25" customHeight="1" x14ac:dyDescent="0.35">
      <c r="A672" s="3"/>
      <c r="B672" s="3"/>
      <c r="C672" s="3"/>
      <c r="D672" s="3"/>
      <c r="E672" s="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</row>
    <row r="673" spans="1:44" ht="14.25" customHeight="1" x14ac:dyDescent="0.35">
      <c r="A673" s="3"/>
      <c r="B673" s="3"/>
      <c r="C673" s="3"/>
      <c r="D673" s="3"/>
      <c r="E673" s="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</row>
    <row r="674" spans="1:44" ht="14.25" customHeight="1" x14ac:dyDescent="0.35">
      <c r="A674" s="3"/>
      <c r="B674" s="3"/>
      <c r="C674" s="3"/>
      <c r="D674" s="3"/>
      <c r="E674" s="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</row>
    <row r="675" spans="1:44" ht="14.25" customHeight="1" x14ac:dyDescent="0.35">
      <c r="A675" s="3"/>
      <c r="B675" s="3"/>
      <c r="C675" s="3"/>
      <c r="D675" s="3"/>
      <c r="E675" s="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</row>
    <row r="676" spans="1:44" ht="14.25" customHeight="1" x14ac:dyDescent="0.35">
      <c r="A676" s="3"/>
      <c r="B676" s="3"/>
      <c r="C676" s="3"/>
      <c r="D676" s="3"/>
      <c r="E676" s="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</row>
    <row r="677" spans="1:44" ht="14.25" customHeight="1" x14ac:dyDescent="0.35">
      <c r="A677" s="3"/>
      <c r="B677" s="3"/>
      <c r="C677" s="3"/>
      <c r="D677" s="3"/>
      <c r="E677" s="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</row>
    <row r="678" spans="1:44" ht="14.25" customHeight="1" x14ac:dyDescent="0.35">
      <c r="A678" s="3"/>
      <c r="B678" s="3"/>
      <c r="C678" s="3"/>
      <c r="D678" s="3"/>
      <c r="E678" s="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</row>
    <row r="679" spans="1:44" ht="14.25" customHeight="1" x14ac:dyDescent="0.35">
      <c r="A679" s="3"/>
      <c r="B679" s="3"/>
      <c r="C679" s="3"/>
      <c r="D679" s="3"/>
      <c r="E679" s="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</row>
    <row r="680" spans="1:44" ht="14.25" customHeight="1" x14ac:dyDescent="0.35">
      <c r="A680" s="3"/>
      <c r="B680" s="3"/>
      <c r="C680" s="3"/>
      <c r="D680" s="3"/>
      <c r="E680" s="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</row>
    <row r="681" spans="1:44" ht="14.25" customHeight="1" x14ac:dyDescent="0.35">
      <c r="A681" s="3"/>
      <c r="B681" s="3"/>
      <c r="C681" s="3"/>
      <c r="D681" s="3"/>
      <c r="E681" s="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</row>
    <row r="682" spans="1:44" ht="14.25" customHeight="1" x14ac:dyDescent="0.35">
      <c r="A682" s="3"/>
      <c r="B682" s="3"/>
      <c r="C682" s="3"/>
      <c r="D682" s="3"/>
      <c r="E682" s="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</row>
    <row r="683" spans="1:44" ht="14.25" customHeight="1" x14ac:dyDescent="0.35">
      <c r="A683" s="3"/>
      <c r="B683" s="3"/>
      <c r="C683" s="3"/>
      <c r="D683" s="3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</row>
    <row r="684" spans="1:44" ht="14.25" customHeight="1" x14ac:dyDescent="0.35">
      <c r="A684" s="3"/>
      <c r="B684" s="3"/>
      <c r="C684" s="3"/>
      <c r="D684" s="3"/>
      <c r="E684" s="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</row>
    <row r="685" spans="1:44" ht="14.25" customHeight="1" x14ac:dyDescent="0.35">
      <c r="A685" s="3"/>
      <c r="B685" s="3"/>
      <c r="C685" s="3"/>
      <c r="D685" s="3"/>
      <c r="E685" s="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</row>
    <row r="686" spans="1:44" ht="14.25" customHeight="1" x14ac:dyDescent="0.35">
      <c r="A686" s="3"/>
      <c r="B686" s="3"/>
      <c r="C686" s="3"/>
      <c r="D686" s="3"/>
      <c r="E686" s="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</row>
    <row r="687" spans="1:44" ht="14.25" customHeight="1" x14ac:dyDescent="0.35">
      <c r="A687" s="3"/>
      <c r="B687" s="3"/>
      <c r="C687" s="3"/>
      <c r="D687" s="3"/>
      <c r="E687" s="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</row>
    <row r="688" spans="1:44" ht="14.25" customHeight="1" x14ac:dyDescent="0.35">
      <c r="A688" s="3"/>
      <c r="B688" s="3"/>
      <c r="C688" s="3"/>
      <c r="D688" s="3"/>
      <c r="E688" s="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</row>
    <row r="689" spans="1:44" ht="14.25" customHeight="1" x14ac:dyDescent="0.35">
      <c r="A689" s="3"/>
      <c r="B689" s="3"/>
      <c r="C689" s="3"/>
      <c r="D689" s="3"/>
      <c r="E689" s="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</row>
    <row r="690" spans="1:44" ht="14.25" customHeight="1" x14ac:dyDescent="0.35">
      <c r="A690" s="3"/>
      <c r="B690" s="3"/>
      <c r="C690" s="3"/>
      <c r="D690" s="3"/>
      <c r="E690" s="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</row>
    <row r="691" spans="1:44" ht="14.25" customHeight="1" x14ac:dyDescent="0.35">
      <c r="A691" s="3"/>
      <c r="B691" s="3"/>
      <c r="C691" s="3"/>
      <c r="D691" s="3"/>
      <c r="E691" s="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</row>
    <row r="692" spans="1:44" ht="14.25" customHeight="1" x14ac:dyDescent="0.35">
      <c r="A692" s="3"/>
      <c r="B692" s="3"/>
      <c r="C692" s="3"/>
      <c r="D692" s="3"/>
      <c r="E692" s="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</row>
    <row r="693" spans="1:44" ht="14.25" customHeight="1" x14ac:dyDescent="0.35">
      <c r="A693" s="3"/>
      <c r="B693" s="3"/>
      <c r="C693" s="3"/>
      <c r="D693" s="3"/>
      <c r="E693" s="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</row>
    <row r="694" spans="1:44" ht="14.25" customHeight="1" x14ac:dyDescent="0.35">
      <c r="A694" s="3"/>
      <c r="B694" s="3"/>
      <c r="C694" s="3"/>
      <c r="D694" s="3"/>
      <c r="E694" s="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</row>
    <row r="695" spans="1:44" ht="14.25" customHeight="1" x14ac:dyDescent="0.35">
      <c r="A695" s="3"/>
      <c r="B695" s="3"/>
      <c r="C695" s="3"/>
      <c r="D695" s="3"/>
      <c r="E695" s="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</row>
    <row r="696" spans="1:44" ht="14.25" customHeight="1" x14ac:dyDescent="0.35">
      <c r="A696" s="3"/>
      <c r="B696" s="3"/>
      <c r="C696" s="3"/>
      <c r="D696" s="3"/>
      <c r="E696" s="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</row>
    <row r="697" spans="1:44" ht="14.25" customHeight="1" x14ac:dyDescent="0.35">
      <c r="A697" s="3"/>
      <c r="B697" s="3"/>
      <c r="C697" s="3"/>
      <c r="D697" s="3"/>
      <c r="E697" s="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</row>
    <row r="698" spans="1:44" ht="14.25" customHeight="1" x14ac:dyDescent="0.35">
      <c r="A698" s="3"/>
      <c r="B698" s="3"/>
      <c r="C698" s="3"/>
      <c r="D698" s="3"/>
      <c r="E698" s="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</row>
    <row r="699" spans="1:44" ht="14.25" customHeight="1" x14ac:dyDescent="0.35">
      <c r="A699" s="3"/>
      <c r="B699" s="3"/>
      <c r="C699" s="3"/>
      <c r="D699" s="3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</row>
    <row r="700" spans="1:44" ht="14.25" customHeight="1" x14ac:dyDescent="0.35">
      <c r="A700" s="3"/>
      <c r="B700" s="3"/>
      <c r="C700" s="3"/>
      <c r="D700" s="3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</row>
    <row r="701" spans="1:44" ht="14.25" customHeight="1" x14ac:dyDescent="0.35">
      <c r="A701" s="3"/>
      <c r="B701" s="3"/>
      <c r="C701" s="3"/>
      <c r="D701" s="3"/>
      <c r="E701" s="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</row>
    <row r="702" spans="1:44" ht="14.25" customHeight="1" x14ac:dyDescent="0.35">
      <c r="A702" s="3"/>
      <c r="B702" s="3"/>
      <c r="C702" s="3"/>
      <c r="D702" s="3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</row>
    <row r="703" spans="1:44" ht="14.25" customHeight="1" x14ac:dyDescent="0.35">
      <c r="A703" s="3"/>
      <c r="B703" s="3"/>
      <c r="C703" s="3"/>
      <c r="D703" s="3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</row>
    <row r="704" spans="1:44" ht="14.25" customHeight="1" x14ac:dyDescent="0.35">
      <c r="A704" s="3"/>
      <c r="B704" s="3"/>
      <c r="C704" s="3"/>
      <c r="D704" s="3"/>
      <c r="E704" s="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</row>
    <row r="705" spans="1:44" ht="14.25" customHeight="1" x14ac:dyDescent="0.35">
      <c r="A705" s="3"/>
      <c r="B705" s="3"/>
      <c r="C705" s="3"/>
      <c r="D705" s="3"/>
      <c r="E705" s="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</row>
    <row r="706" spans="1:44" ht="14.25" customHeight="1" x14ac:dyDescent="0.35">
      <c r="A706" s="3"/>
      <c r="B706" s="3"/>
      <c r="C706" s="3"/>
      <c r="D706" s="3"/>
      <c r="E706" s="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</row>
    <row r="707" spans="1:44" ht="14.25" customHeight="1" x14ac:dyDescent="0.35">
      <c r="A707" s="3"/>
      <c r="B707" s="3"/>
      <c r="C707" s="3"/>
      <c r="D707" s="3"/>
      <c r="E707" s="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</row>
    <row r="708" spans="1:44" ht="14.25" customHeight="1" x14ac:dyDescent="0.35">
      <c r="A708" s="3"/>
      <c r="B708" s="3"/>
      <c r="C708" s="3"/>
      <c r="D708" s="3"/>
      <c r="E708" s="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</row>
    <row r="709" spans="1:44" ht="14.25" customHeight="1" x14ac:dyDescent="0.35">
      <c r="A709" s="3"/>
      <c r="B709" s="3"/>
      <c r="C709" s="3"/>
      <c r="D709" s="3"/>
      <c r="E709" s="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</row>
    <row r="710" spans="1:44" ht="14.25" customHeight="1" x14ac:dyDescent="0.35">
      <c r="A710" s="3"/>
      <c r="B710" s="3"/>
      <c r="C710" s="3"/>
      <c r="D710" s="3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</row>
    <row r="711" spans="1:44" ht="14.25" customHeight="1" x14ac:dyDescent="0.35">
      <c r="A711" s="3"/>
      <c r="B711" s="3"/>
      <c r="C711" s="3"/>
      <c r="D711" s="3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</row>
    <row r="712" spans="1:44" ht="14.25" customHeight="1" x14ac:dyDescent="0.35">
      <c r="A712" s="3"/>
      <c r="B712" s="3"/>
      <c r="C712" s="3"/>
      <c r="D712" s="3"/>
      <c r="E712" s="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</row>
    <row r="713" spans="1:44" ht="14.25" customHeight="1" x14ac:dyDescent="0.35">
      <c r="A713" s="3"/>
      <c r="B713" s="3"/>
      <c r="C713" s="3"/>
      <c r="D713" s="3"/>
      <c r="E713" s="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</row>
    <row r="714" spans="1:44" ht="14.25" customHeight="1" x14ac:dyDescent="0.35">
      <c r="A714" s="3"/>
      <c r="B714" s="3"/>
      <c r="C714" s="3"/>
      <c r="D714" s="3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</row>
    <row r="715" spans="1:44" ht="14.25" customHeight="1" x14ac:dyDescent="0.35">
      <c r="A715" s="3"/>
      <c r="B715" s="3"/>
      <c r="C715" s="3"/>
      <c r="D715" s="3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</row>
    <row r="716" spans="1:44" ht="14.25" customHeight="1" x14ac:dyDescent="0.35">
      <c r="A716" s="3"/>
      <c r="B716" s="3"/>
      <c r="C716" s="3"/>
      <c r="D716" s="3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</row>
    <row r="717" spans="1:44" ht="14.25" customHeight="1" x14ac:dyDescent="0.35">
      <c r="A717" s="3"/>
      <c r="B717" s="3"/>
      <c r="C717" s="3"/>
      <c r="D717" s="3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</row>
    <row r="718" spans="1:44" ht="14.25" customHeight="1" x14ac:dyDescent="0.35">
      <c r="A718" s="3"/>
      <c r="B718" s="3"/>
      <c r="C718" s="3"/>
      <c r="D718" s="3"/>
      <c r="E718" s="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</row>
    <row r="719" spans="1:44" ht="14.25" customHeight="1" x14ac:dyDescent="0.35">
      <c r="A719" s="3"/>
      <c r="B719" s="3"/>
      <c r="C719" s="3"/>
      <c r="D719" s="3"/>
      <c r="E719" s="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</row>
    <row r="720" spans="1:44" ht="14.25" customHeight="1" x14ac:dyDescent="0.35">
      <c r="A720" s="3"/>
      <c r="B720" s="3"/>
      <c r="C720" s="3"/>
      <c r="D720" s="3"/>
      <c r="E720" s="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</row>
    <row r="721" spans="1:44" ht="14.25" customHeight="1" x14ac:dyDescent="0.35">
      <c r="A721" s="3"/>
      <c r="B721" s="3"/>
      <c r="C721" s="3"/>
      <c r="D721" s="3"/>
      <c r="E721" s="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</row>
    <row r="722" spans="1:44" ht="14.25" customHeight="1" x14ac:dyDescent="0.35">
      <c r="A722" s="3"/>
      <c r="B722" s="3"/>
      <c r="C722" s="3"/>
      <c r="D722" s="3"/>
      <c r="E722" s="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</row>
    <row r="723" spans="1:44" ht="14.25" customHeight="1" x14ac:dyDescent="0.35">
      <c r="A723" s="3"/>
      <c r="B723" s="3"/>
      <c r="C723" s="3"/>
      <c r="D723" s="3"/>
      <c r="E723" s="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</row>
    <row r="724" spans="1:44" ht="14.25" customHeight="1" x14ac:dyDescent="0.35">
      <c r="A724" s="3"/>
      <c r="B724" s="3"/>
      <c r="C724" s="3"/>
      <c r="D724" s="3"/>
      <c r="E724" s="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</row>
    <row r="725" spans="1:44" ht="14.25" customHeight="1" x14ac:dyDescent="0.35">
      <c r="A725" s="3"/>
      <c r="B725" s="3"/>
      <c r="C725" s="3"/>
      <c r="D725" s="3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</row>
    <row r="726" spans="1:44" ht="14.25" customHeight="1" x14ac:dyDescent="0.35">
      <c r="A726" s="3"/>
      <c r="B726" s="3"/>
      <c r="C726" s="3"/>
      <c r="D726" s="3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</row>
    <row r="727" spans="1:44" ht="14.25" customHeight="1" x14ac:dyDescent="0.35">
      <c r="A727" s="3"/>
      <c r="B727" s="3"/>
      <c r="C727" s="3"/>
      <c r="D727" s="3"/>
      <c r="E727" s="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</row>
    <row r="728" spans="1:44" ht="14.25" customHeight="1" x14ac:dyDescent="0.35">
      <c r="A728" s="3"/>
      <c r="B728" s="3"/>
      <c r="C728" s="3"/>
      <c r="D728" s="3"/>
      <c r="E728" s="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</row>
    <row r="729" spans="1:44" ht="14.25" customHeight="1" x14ac:dyDescent="0.35">
      <c r="A729" s="3"/>
      <c r="B729" s="3"/>
      <c r="C729" s="3"/>
      <c r="D729" s="3"/>
      <c r="E729" s="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</row>
    <row r="730" spans="1:44" ht="14.25" customHeight="1" x14ac:dyDescent="0.35">
      <c r="A730" s="3"/>
      <c r="B730" s="3"/>
      <c r="C730" s="3"/>
      <c r="D730" s="3"/>
      <c r="E730" s="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</row>
    <row r="731" spans="1:44" ht="14.25" customHeight="1" x14ac:dyDescent="0.35">
      <c r="A731" s="3"/>
      <c r="B731" s="3"/>
      <c r="C731" s="3"/>
      <c r="D731" s="3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</row>
    <row r="732" spans="1:44" ht="14.25" customHeight="1" x14ac:dyDescent="0.35">
      <c r="A732" s="3"/>
      <c r="B732" s="3"/>
      <c r="C732" s="3"/>
      <c r="D732" s="3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</row>
    <row r="733" spans="1:44" ht="14.25" customHeight="1" x14ac:dyDescent="0.35">
      <c r="A733" s="3"/>
      <c r="B733" s="3"/>
      <c r="C733" s="3"/>
      <c r="D733" s="3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</row>
    <row r="734" spans="1:44" ht="14.25" customHeight="1" x14ac:dyDescent="0.35">
      <c r="A734" s="3"/>
      <c r="B734" s="3"/>
      <c r="C734" s="3"/>
      <c r="D734" s="3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</row>
    <row r="735" spans="1:44" ht="14.25" customHeight="1" x14ac:dyDescent="0.35">
      <c r="A735" s="3"/>
      <c r="B735" s="3"/>
      <c r="C735" s="3"/>
      <c r="D735" s="3"/>
      <c r="E735" s="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</row>
    <row r="736" spans="1:44" ht="14.25" customHeight="1" x14ac:dyDescent="0.35">
      <c r="A736" s="3"/>
      <c r="B736" s="3"/>
      <c r="C736" s="3"/>
      <c r="D736" s="3"/>
      <c r="E736" s="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</row>
    <row r="737" spans="1:44" ht="14.25" customHeight="1" x14ac:dyDescent="0.35">
      <c r="A737" s="3"/>
      <c r="B737" s="3"/>
      <c r="C737" s="3"/>
      <c r="D737" s="3"/>
      <c r="E737" s="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</row>
    <row r="738" spans="1:44" ht="14.25" customHeight="1" x14ac:dyDescent="0.35">
      <c r="A738" s="3"/>
      <c r="B738" s="3"/>
      <c r="C738" s="3"/>
      <c r="D738" s="3"/>
      <c r="E738" s="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</row>
    <row r="739" spans="1:44" ht="14.25" customHeight="1" x14ac:dyDescent="0.35">
      <c r="A739" s="3"/>
      <c r="B739" s="3"/>
      <c r="C739" s="3"/>
      <c r="D739" s="3"/>
      <c r="E739" s="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</row>
    <row r="740" spans="1:44" ht="14.25" customHeight="1" x14ac:dyDescent="0.35">
      <c r="A740" s="3"/>
      <c r="B740" s="3"/>
      <c r="C740" s="3"/>
      <c r="D740" s="3"/>
      <c r="E740" s="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</row>
    <row r="741" spans="1:44" ht="14.25" customHeight="1" x14ac:dyDescent="0.35">
      <c r="A741" s="3"/>
      <c r="B741" s="3"/>
      <c r="C741" s="3"/>
      <c r="D741" s="3"/>
      <c r="E741" s="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</row>
    <row r="742" spans="1:44" ht="14.25" customHeight="1" x14ac:dyDescent="0.35">
      <c r="A742" s="3"/>
      <c r="B742" s="3"/>
      <c r="C742" s="3"/>
      <c r="D742" s="3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</row>
    <row r="743" spans="1:44" ht="14.25" customHeight="1" x14ac:dyDescent="0.35">
      <c r="A743" s="3"/>
      <c r="B743" s="3"/>
      <c r="C743" s="3"/>
      <c r="D743" s="3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</row>
    <row r="744" spans="1:44" ht="14.25" customHeight="1" x14ac:dyDescent="0.35">
      <c r="A744" s="3"/>
      <c r="B744" s="3"/>
      <c r="C744" s="3"/>
      <c r="D744" s="3"/>
      <c r="E744" s="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</row>
    <row r="745" spans="1:44" ht="14.25" customHeight="1" x14ac:dyDescent="0.35">
      <c r="A745" s="3"/>
      <c r="B745" s="3"/>
      <c r="C745" s="3"/>
      <c r="D745" s="3"/>
      <c r="E745" s="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</row>
    <row r="746" spans="1:44" ht="14.25" customHeight="1" x14ac:dyDescent="0.35">
      <c r="A746" s="3"/>
      <c r="B746" s="3"/>
      <c r="C746" s="3"/>
      <c r="D746" s="3"/>
      <c r="E746" s="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</row>
    <row r="747" spans="1:44" ht="14.25" customHeight="1" x14ac:dyDescent="0.35">
      <c r="A747" s="3"/>
      <c r="B747" s="3"/>
      <c r="C747" s="3"/>
      <c r="D747" s="3"/>
      <c r="E747" s="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</row>
    <row r="748" spans="1:44" ht="14.25" customHeight="1" x14ac:dyDescent="0.35">
      <c r="A748" s="3"/>
      <c r="B748" s="3"/>
      <c r="C748" s="3"/>
      <c r="D748" s="3"/>
      <c r="E748" s="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</row>
    <row r="749" spans="1:44" ht="14.25" customHeight="1" x14ac:dyDescent="0.35">
      <c r="A749" s="3"/>
      <c r="B749" s="3"/>
      <c r="C749" s="3"/>
      <c r="D749" s="3"/>
      <c r="E749" s="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</row>
    <row r="750" spans="1:44" ht="14.25" customHeight="1" x14ac:dyDescent="0.35">
      <c r="A750" s="3"/>
      <c r="B750" s="3"/>
      <c r="C750" s="3"/>
      <c r="D750" s="3"/>
      <c r="E750" s="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</row>
    <row r="751" spans="1:44" ht="14.25" customHeight="1" x14ac:dyDescent="0.35">
      <c r="A751" s="3"/>
      <c r="B751" s="3"/>
      <c r="C751" s="3"/>
      <c r="D751" s="3"/>
      <c r="E751" s="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</row>
    <row r="752" spans="1:44" ht="14.25" customHeight="1" x14ac:dyDescent="0.35">
      <c r="A752" s="3"/>
      <c r="B752" s="3"/>
      <c r="C752" s="3"/>
      <c r="D752" s="3"/>
      <c r="E752" s="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</row>
    <row r="753" spans="1:44" ht="14.25" customHeight="1" x14ac:dyDescent="0.35">
      <c r="A753" s="3"/>
      <c r="B753" s="3"/>
      <c r="C753" s="3"/>
      <c r="D753" s="3"/>
      <c r="E753" s="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</row>
    <row r="754" spans="1:44" ht="14.25" customHeight="1" x14ac:dyDescent="0.35">
      <c r="A754" s="3"/>
      <c r="B754" s="3"/>
      <c r="C754" s="3"/>
      <c r="D754" s="3"/>
      <c r="E754" s="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</row>
    <row r="755" spans="1:44" ht="14.25" customHeight="1" x14ac:dyDescent="0.35">
      <c r="A755" s="3"/>
      <c r="B755" s="3"/>
      <c r="C755" s="3"/>
      <c r="D755" s="3"/>
      <c r="E755" s="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</row>
    <row r="756" spans="1:44" ht="14.25" customHeight="1" x14ac:dyDescent="0.35">
      <c r="A756" s="3"/>
      <c r="B756" s="3"/>
      <c r="C756" s="3"/>
      <c r="D756" s="3"/>
      <c r="E756" s="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</row>
    <row r="757" spans="1:44" ht="14.25" customHeight="1" x14ac:dyDescent="0.35">
      <c r="A757" s="3"/>
      <c r="B757" s="3"/>
      <c r="C757" s="3"/>
      <c r="D757" s="3"/>
      <c r="E757" s="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</row>
    <row r="758" spans="1:44" ht="14.25" customHeight="1" x14ac:dyDescent="0.35">
      <c r="A758" s="3"/>
      <c r="B758" s="3"/>
      <c r="C758" s="3"/>
      <c r="D758" s="3"/>
      <c r="E758" s="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</row>
    <row r="759" spans="1:44" ht="14.25" customHeight="1" x14ac:dyDescent="0.35">
      <c r="A759" s="3"/>
      <c r="B759" s="3"/>
      <c r="C759" s="3"/>
      <c r="D759" s="3"/>
      <c r="E759" s="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</row>
    <row r="760" spans="1:44" ht="14.25" customHeight="1" x14ac:dyDescent="0.35">
      <c r="A760" s="3"/>
      <c r="B760" s="3"/>
      <c r="C760" s="3"/>
      <c r="D760" s="3"/>
      <c r="E760" s="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</row>
    <row r="761" spans="1:44" ht="14.25" customHeight="1" x14ac:dyDescent="0.35">
      <c r="A761" s="3"/>
      <c r="B761" s="3"/>
      <c r="C761" s="3"/>
      <c r="D761" s="3"/>
      <c r="E761" s="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</row>
    <row r="762" spans="1:44" ht="14.25" customHeight="1" x14ac:dyDescent="0.35">
      <c r="A762" s="3"/>
      <c r="B762" s="3"/>
      <c r="C762" s="3"/>
      <c r="D762" s="3"/>
      <c r="E762" s="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</row>
    <row r="763" spans="1:44" ht="14.25" customHeight="1" x14ac:dyDescent="0.35">
      <c r="A763" s="3"/>
      <c r="B763" s="3"/>
      <c r="C763" s="3"/>
      <c r="D763" s="3"/>
      <c r="E763" s="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</row>
    <row r="764" spans="1:44" ht="14.25" customHeight="1" x14ac:dyDescent="0.35">
      <c r="A764" s="3"/>
      <c r="B764" s="3"/>
      <c r="C764" s="3"/>
      <c r="D764" s="3"/>
      <c r="E764" s="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</row>
    <row r="765" spans="1:44" ht="14.25" customHeight="1" x14ac:dyDescent="0.35">
      <c r="A765" s="3"/>
      <c r="B765" s="3"/>
      <c r="C765" s="3"/>
      <c r="D765" s="3"/>
      <c r="E765" s="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</row>
    <row r="766" spans="1:44" ht="14.25" customHeight="1" x14ac:dyDescent="0.35">
      <c r="A766" s="3"/>
      <c r="B766" s="3"/>
      <c r="C766" s="3"/>
      <c r="D766" s="3"/>
      <c r="E766" s="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</row>
    <row r="767" spans="1:44" ht="14.25" customHeight="1" x14ac:dyDescent="0.35">
      <c r="A767" s="3"/>
      <c r="B767" s="3"/>
      <c r="C767" s="3"/>
      <c r="D767" s="3"/>
      <c r="E767" s="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</row>
    <row r="768" spans="1:44" ht="14.25" customHeight="1" x14ac:dyDescent="0.35">
      <c r="A768" s="3"/>
      <c r="B768" s="3"/>
      <c r="C768" s="3"/>
      <c r="D768" s="3"/>
      <c r="E768" s="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</row>
    <row r="769" spans="1:44" ht="14.25" customHeight="1" x14ac:dyDescent="0.35">
      <c r="A769" s="3"/>
      <c r="B769" s="3"/>
      <c r="C769" s="3"/>
      <c r="D769" s="3"/>
      <c r="E769" s="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</row>
    <row r="770" spans="1:44" ht="14.25" customHeight="1" x14ac:dyDescent="0.35">
      <c r="A770" s="3"/>
      <c r="B770" s="3"/>
      <c r="C770" s="3"/>
      <c r="D770" s="3"/>
      <c r="E770" s="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</row>
    <row r="771" spans="1:44" ht="14.25" customHeight="1" x14ac:dyDescent="0.35">
      <c r="A771" s="3"/>
      <c r="B771" s="3"/>
      <c r="C771" s="3"/>
      <c r="D771" s="3"/>
      <c r="E771" s="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</row>
    <row r="772" spans="1:44" ht="14.25" customHeight="1" x14ac:dyDescent="0.35">
      <c r="A772" s="3"/>
      <c r="B772" s="3"/>
      <c r="C772" s="3"/>
      <c r="D772" s="3"/>
      <c r="E772" s="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</row>
    <row r="773" spans="1:44" ht="14.25" customHeight="1" x14ac:dyDescent="0.35">
      <c r="A773" s="3"/>
      <c r="B773" s="3"/>
      <c r="C773" s="3"/>
      <c r="D773" s="3"/>
      <c r="E773" s="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</row>
    <row r="774" spans="1:44" ht="14.25" customHeight="1" x14ac:dyDescent="0.35">
      <c r="A774" s="3"/>
      <c r="B774" s="3"/>
      <c r="C774" s="3"/>
      <c r="D774" s="3"/>
      <c r="E774" s="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</row>
    <row r="775" spans="1:44" ht="14.25" customHeight="1" x14ac:dyDescent="0.35">
      <c r="A775" s="3"/>
      <c r="B775" s="3"/>
      <c r="C775" s="3"/>
      <c r="D775" s="3"/>
      <c r="E775" s="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</row>
    <row r="776" spans="1:44" ht="14.25" customHeight="1" x14ac:dyDescent="0.35">
      <c r="A776" s="3"/>
      <c r="B776" s="3"/>
      <c r="C776" s="3"/>
      <c r="D776" s="3"/>
      <c r="E776" s="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</row>
    <row r="777" spans="1:44" ht="14.25" customHeight="1" x14ac:dyDescent="0.35">
      <c r="A777" s="3"/>
      <c r="B777" s="3"/>
      <c r="C777" s="3"/>
      <c r="D777" s="3"/>
      <c r="E777" s="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</row>
    <row r="778" spans="1:44" ht="14.25" customHeight="1" x14ac:dyDescent="0.35">
      <c r="A778" s="3"/>
      <c r="B778" s="3"/>
      <c r="C778" s="3"/>
      <c r="D778" s="3"/>
      <c r="E778" s="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</row>
    <row r="779" spans="1:44" ht="14.25" customHeight="1" x14ac:dyDescent="0.35">
      <c r="A779" s="3"/>
      <c r="B779" s="3"/>
      <c r="C779" s="3"/>
      <c r="D779" s="3"/>
      <c r="E779" s="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</row>
    <row r="780" spans="1:44" ht="14.25" customHeight="1" x14ac:dyDescent="0.35">
      <c r="A780" s="3"/>
      <c r="B780" s="3"/>
      <c r="C780" s="3"/>
      <c r="D780" s="3"/>
      <c r="E780" s="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</row>
    <row r="781" spans="1:44" ht="14.25" customHeight="1" x14ac:dyDescent="0.35">
      <c r="A781" s="3"/>
      <c r="B781" s="3"/>
      <c r="C781" s="3"/>
      <c r="D781" s="3"/>
      <c r="E781" s="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</row>
    <row r="782" spans="1:44" ht="14.25" customHeight="1" x14ac:dyDescent="0.35">
      <c r="A782" s="3"/>
      <c r="B782" s="3"/>
      <c r="C782" s="3"/>
      <c r="D782" s="3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</row>
    <row r="783" spans="1:44" ht="14.25" customHeight="1" x14ac:dyDescent="0.35">
      <c r="A783" s="3"/>
      <c r="B783" s="3"/>
      <c r="C783" s="3"/>
      <c r="D783" s="3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</row>
    <row r="784" spans="1:44" ht="14.25" customHeight="1" x14ac:dyDescent="0.35">
      <c r="A784" s="3"/>
      <c r="B784" s="3"/>
      <c r="C784" s="3"/>
      <c r="D784" s="3"/>
      <c r="E784" s="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</row>
    <row r="785" spans="1:44" ht="14.25" customHeight="1" x14ac:dyDescent="0.35">
      <c r="A785" s="3"/>
      <c r="B785" s="3"/>
      <c r="C785" s="3"/>
      <c r="D785" s="3"/>
      <c r="E785" s="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</row>
    <row r="786" spans="1:44" ht="14.25" customHeight="1" x14ac:dyDescent="0.35">
      <c r="A786" s="3"/>
      <c r="B786" s="3"/>
      <c r="C786" s="3"/>
      <c r="D786" s="3"/>
      <c r="E786" s="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</row>
    <row r="787" spans="1:44" ht="14.25" customHeight="1" x14ac:dyDescent="0.35">
      <c r="A787" s="3"/>
      <c r="B787" s="3"/>
      <c r="C787" s="3"/>
      <c r="D787" s="3"/>
      <c r="E787" s="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</row>
    <row r="788" spans="1:44" ht="14.25" customHeight="1" x14ac:dyDescent="0.35">
      <c r="A788" s="3"/>
      <c r="B788" s="3"/>
      <c r="C788" s="3"/>
      <c r="D788" s="3"/>
      <c r="E788" s="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</row>
    <row r="789" spans="1:44" ht="14.25" customHeight="1" x14ac:dyDescent="0.35">
      <c r="A789" s="3"/>
      <c r="B789" s="3"/>
      <c r="C789" s="3"/>
      <c r="D789" s="3"/>
      <c r="E789" s="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</row>
    <row r="790" spans="1:44" ht="14.25" customHeight="1" x14ac:dyDescent="0.35">
      <c r="A790" s="3"/>
      <c r="B790" s="3"/>
      <c r="C790" s="3"/>
      <c r="D790" s="3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</row>
    <row r="791" spans="1:44" ht="14.25" customHeight="1" x14ac:dyDescent="0.35">
      <c r="A791" s="3"/>
      <c r="B791" s="3"/>
      <c r="C791" s="3"/>
      <c r="D791" s="3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</row>
    <row r="792" spans="1:44" ht="14.25" customHeight="1" x14ac:dyDescent="0.35">
      <c r="A792" s="3"/>
      <c r="B792" s="3"/>
      <c r="C792" s="3"/>
      <c r="D792" s="3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</row>
    <row r="793" spans="1:44" ht="14.25" customHeight="1" x14ac:dyDescent="0.35">
      <c r="A793" s="3"/>
      <c r="B793" s="3"/>
      <c r="C793" s="3"/>
      <c r="D793" s="3"/>
      <c r="E793" s="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</row>
    <row r="794" spans="1:44" ht="14.25" customHeight="1" x14ac:dyDescent="0.35">
      <c r="A794" s="3"/>
      <c r="B794" s="3"/>
      <c r="C794" s="3"/>
      <c r="D794" s="3"/>
      <c r="E794" s="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</row>
    <row r="795" spans="1:44" ht="14.25" customHeight="1" x14ac:dyDescent="0.35">
      <c r="A795" s="3"/>
      <c r="B795" s="3"/>
      <c r="C795" s="3"/>
      <c r="D795" s="3"/>
      <c r="E795" s="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</row>
    <row r="796" spans="1:44" ht="14.25" customHeight="1" x14ac:dyDescent="0.35">
      <c r="A796" s="3"/>
      <c r="B796" s="3"/>
      <c r="C796" s="3"/>
      <c r="D796" s="3"/>
      <c r="E796" s="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</row>
    <row r="797" spans="1:44" ht="14.25" customHeight="1" x14ac:dyDescent="0.35">
      <c r="A797" s="3"/>
      <c r="B797" s="3"/>
      <c r="C797" s="3"/>
      <c r="D797" s="3"/>
      <c r="E797" s="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</row>
    <row r="798" spans="1:44" ht="14.25" customHeight="1" x14ac:dyDescent="0.35">
      <c r="A798" s="3"/>
      <c r="B798" s="3"/>
      <c r="C798" s="3"/>
      <c r="D798" s="3"/>
      <c r="E798" s="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</row>
    <row r="799" spans="1:44" ht="14.25" customHeight="1" x14ac:dyDescent="0.35">
      <c r="A799" s="3"/>
      <c r="B799" s="3"/>
      <c r="C799" s="3"/>
      <c r="D799" s="3"/>
      <c r="E799" s="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</row>
    <row r="800" spans="1:44" ht="14.25" customHeight="1" x14ac:dyDescent="0.35">
      <c r="A800" s="3"/>
      <c r="B800" s="3"/>
      <c r="C800" s="3"/>
      <c r="D800" s="3"/>
      <c r="E800" s="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</row>
    <row r="801" spans="1:44" ht="14.25" customHeight="1" x14ac:dyDescent="0.35">
      <c r="A801" s="3"/>
      <c r="B801" s="3"/>
      <c r="C801" s="3"/>
      <c r="D801" s="3"/>
      <c r="E801" s="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</row>
    <row r="802" spans="1:44" ht="14.25" customHeight="1" x14ac:dyDescent="0.35">
      <c r="A802" s="3"/>
      <c r="B802" s="3"/>
      <c r="C802" s="3"/>
      <c r="D802" s="3"/>
      <c r="E802" s="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</row>
    <row r="803" spans="1:44" ht="14.25" customHeight="1" x14ac:dyDescent="0.35">
      <c r="A803" s="3"/>
      <c r="B803" s="3"/>
      <c r="C803" s="3"/>
      <c r="D803" s="3"/>
      <c r="E803" s="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</row>
    <row r="804" spans="1:44" ht="14.25" customHeight="1" x14ac:dyDescent="0.35">
      <c r="A804" s="3"/>
      <c r="B804" s="3"/>
      <c r="C804" s="3"/>
      <c r="D804" s="3"/>
      <c r="E804" s="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</row>
    <row r="805" spans="1:44" ht="14.25" customHeight="1" x14ac:dyDescent="0.35">
      <c r="A805" s="3"/>
      <c r="B805" s="3"/>
      <c r="C805" s="3"/>
      <c r="D805" s="3"/>
      <c r="E805" s="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</row>
    <row r="806" spans="1:44" ht="14.25" customHeight="1" x14ac:dyDescent="0.35">
      <c r="A806" s="3"/>
      <c r="B806" s="3"/>
      <c r="C806" s="3"/>
      <c r="D806" s="3"/>
      <c r="E806" s="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</row>
    <row r="807" spans="1:44" ht="14.25" customHeight="1" x14ac:dyDescent="0.35">
      <c r="A807" s="3"/>
      <c r="B807" s="3"/>
      <c r="C807" s="3"/>
      <c r="D807" s="3"/>
      <c r="E807" s="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</row>
    <row r="808" spans="1:44" ht="14.25" customHeight="1" x14ac:dyDescent="0.35">
      <c r="A808" s="3"/>
      <c r="B808" s="3"/>
      <c r="C808" s="3"/>
      <c r="D808" s="3"/>
      <c r="E808" s="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</row>
    <row r="809" spans="1:44" ht="14.25" customHeight="1" x14ac:dyDescent="0.35">
      <c r="A809" s="3"/>
      <c r="B809" s="3"/>
      <c r="C809" s="3"/>
      <c r="D809" s="3"/>
      <c r="E809" s="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</row>
    <row r="810" spans="1:44" ht="14.25" customHeight="1" x14ac:dyDescent="0.35">
      <c r="A810" s="3"/>
      <c r="B810" s="3"/>
      <c r="C810" s="3"/>
      <c r="D810" s="3"/>
      <c r="E810" s="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</row>
    <row r="811" spans="1:44" ht="14.25" customHeight="1" x14ac:dyDescent="0.35">
      <c r="A811" s="3"/>
      <c r="B811" s="3"/>
      <c r="C811" s="3"/>
      <c r="D811" s="3"/>
      <c r="E811" s="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</row>
    <row r="812" spans="1:44" ht="14.25" customHeight="1" x14ac:dyDescent="0.35">
      <c r="A812" s="3"/>
      <c r="B812" s="3"/>
      <c r="C812" s="3"/>
      <c r="D812" s="3"/>
      <c r="E812" s="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</row>
    <row r="813" spans="1:44" ht="14.25" customHeight="1" x14ac:dyDescent="0.35">
      <c r="A813" s="3"/>
      <c r="B813" s="3"/>
      <c r="C813" s="3"/>
      <c r="D813" s="3"/>
      <c r="E813" s="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</row>
    <row r="814" spans="1:44" ht="14.25" customHeight="1" x14ac:dyDescent="0.35">
      <c r="A814" s="3"/>
      <c r="B814" s="3"/>
      <c r="C814" s="3"/>
      <c r="D814" s="3"/>
      <c r="E814" s="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</row>
    <row r="815" spans="1:44" ht="14.25" customHeight="1" x14ac:dyDescent="0.35">
      <c r="A815" s="3"/>
      <c r="B815" s="3"/>
      <c r="C815" s="3"/>
      <c r="D815" s="3"/>
      <c r="E815" s="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</row>
    <row r="816" spans="1:44" ht="14.25" customHeight="1" x14ac:dyDescent="0.35">
      <c r="A816" s="3"/>
      <c r="B816" s="3"/>
      <c r="C816" s="3"/>
      <c r="D816" s="3"/>
      <c r="E816" s="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</row>
    <row r="817" spans="1:44" ht="14.25" customHeight="1" x14ac:dyDescent="0.35">
      <c r="A817" s="3"/>
      <c r="B817" s="3"/>
      <c r="C817" s="3"/>
      <c r="D817" s="3"/>
      <c r="E817" s="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</row>
    <row r="818" spans="1:44" ht="14.25" customHeight="1" x14ac:dyDescent="0.35">
      <c r="A818" s="3"/>
      <c r="B818" s="3"/>
      <c r="C818" s="3"/>
      <c r="D818" s="3"/>
      <c r="E818" s="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</row>
    <row r="819" spans="1:44" ht="14.25" customHeight="1" x14ac:dyDescent="0.35">
      <c r="A819" s="3"/>
      <c r="B819" s="3"/>
      <c r="C819" s="3"/>
      <c r="D819" s="3"/>
      <c r="E819" s="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</row>
    <row r="820" spans="1:44" ht="14.25" customHeight="1" x14ac:dyDescent="0.35">
      <c r="A820" s="3"/>
      <c r="B820" s="3"/>
      <c r="C820" s="3"/>
      <c r="D820" s="3"/>
      <c r="E820" s="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</row>
    <row r="821" spans="1:44" ht="14.25" customHeight="1" x14ac:dyDescent="0.35">
      <c r="A821" s="3"/>
      <c r="B821" s="3"/>
      <c r="C821" s="3"/>
      <c r="D821" s="3"/>
      <c r="E821" s="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</row>
    <row r="822" spans="1:44" ht="14.25" customHeight="1" x14ac:dyDescent="0.35">
      <c r="A822" s="3"/>
      <c r="B822" s="3"/>
      <c r="C822" s="3"/>
      <c r="D822" s="3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</row>
    <row r="823" spans="1:44" ht="14.25" customHeight="1" x14ac:dyDescent="0.35">
      <c r="A823" s="3"/>
      <c r="B823" s="3"/>
      <c r="C823" s="3"/>
      <c r="D823" s="3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</row>
    <row r="824" spans="1:44" ht="14.25" customHeight="1" x14ac:dyDescent="0.35">
      <c r="A824" s="3"/>
      <c r="B824" s="3"/>
      <c r="C824" s="3"/>
      <c r="D824" s="3"/>
      <c r="E824" s="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</row>
    <row r="825" spans="1:44" ht="14.25" customHeight="1" x14ac:dyDescent="0.35">
      <c r="A825" s="3"/>
      <c r="B825" s="3"/>
      <c r="C825" s="3"/>
      <c r="D825" s="3"/>
      <c r="E825" s="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</row>
    <row r="826" spans="1:44" ht="14.25" customHeight="1" x14ac:dyDescent="0.35">
      <c r="A826" s="3"/>
      <c r="B826" s="3"/>
      <c r="C826" s="3"/>
      <c r="D826" s="3"/>
      <c r="E826" s="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</row>
    <row r="827" spans="1:44" ht="14.25" customHeight="1" x14ac:dyDescent="0.35">
      <c r="A827" s="3"/>
      <c r="B827" s="3"/>
      <c r="C827" s="3"/>
      <c r="D827" s="3"/>
      <c r="E827" s="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</row>
    <row r="828" spans="1:44" ht="14.25" customHeight="1" x14ac:dyDescent="0.35">
      <c r="A828" s="3"/>
      <c r="B828" s="3"/>
      <c r="C828" s="3"/>
      <c r="D828" s="3"/>
      <c r="E828" s="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</row>
    <row r="829" spans="1:44" ht="14.25" customHeight="1" x14ac:dyDescent="0.35">
      <c r="A829" s="3"/>
      <c r="B829" s="3"/>
      <c r="C829" s="3"/>
      <c r="D829" s="3"/>
      <c r="E829" s="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</row>
    <row r="830" spans="1:44" ht="14.25" customHeight="1" x14ac:dyDescent="0.35">
      <c r="A830" s="3"/>
      <c r="B830" s="3"/>
      <c r="C830" s="3"/>
      <c r="D830" s="3"/>
      <c r="E830" s="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</row>
    <row r="831" spans="1:44" ht="14.25" customHeight="1" x14ac:dyDescent="0.35">
      <c r="A831" s="3"/>
      <c r="B831" s="3"/>
      <c r="C831" s="3"/>
      <c r="D831" s="3"/>
      <c r="E831" s="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</row>
    <row r="832" spans="1:44" ht="14.25" customHeight="1" x14ac:dyDescent="0.35">
      <c r="A832" s="3"/>
      <c r="B832" s="3"/>
      <c r="C832" s="3"/>
      <c r="D832" s="3"/>
      <c r="E832" s="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</row>
    <row r="833" spans="1:44" ht="14.25" customHeight="1" x14ac:dyDescent="0.35">
      <c r="A833" s="3"/>
      <c r="B833" s="3"/>
      <c r="C833" s="3"/>
      <c r="D833" s="3"/>
      <c r="E833" s="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</row>
    <row r="834" spans="1:44" ht="14.25" customHeight="1" x14ac:dyDescent="0.35">
      <c r="A834" s="3"/>
      <c r="B834" s="3"/>
      <c r="C834" s="3"/>
      <c r="D834" s="3"/>
      <c r="E834" s="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</row>
    <row r="835" spans="1:44" ht="14.25" customHeight="1" x14ac:dyDescent="0.35">
      <c r="A835" s="3"/>
      <c r="B835" s="3"/>
      <c r="C835" s="3"/>
      <c r="D835" s="3"/>
      <c r="E835" s="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</row>
    <row r="836" spans="1:44" ht="14.25" customHeight="1" x14ac:dyDescent="0.35">
      <c r="A836" s="3"/>
      <c r="B836" s="3"/>
      <c r="C836" s="3"/>
      <c r="D836" s="3"/>
      <c r="E836" s="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</row>
    <row r="837" spans="1:44" ht="14.25" customHeight="1" x14ac:dyDescent="0.35">
      <c r="A837" s="3"/>
      <c r="B837" s="3"/>
      <c r="C837" s="3"/>
      <c r="D837" s="3"/>
      <c r="E837" s="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</row>
    <row r="838" spans="1:44" ht="14.25" customHeight="1" x14ac:dyDescent="0.35">
      <c r="A838" s="3"/>
      <c r="B838" s="3"/>
      <c r="C838" s="3"/>
      <c r="D838" s="3"/>
      <c r="E838" s="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</row>
    <row r="839" spans="1:44" ht="14.25" customHeight="1" x14ac:dyDescent="0.35">
      <c r="A839" s="3"/>
      <c r="B839" s="3"/>
      <c r="C839" s="3"/>
      <c r="D839" s="3"/>
      <c r="E839" s="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</row>
    <row r="840" spans="1:44" ht="14.25" customHeight="1" x14ac:dyDescent="0.35">
      <c r="A840" s="3"/>
      <c r="B840" s="3"/>
      <c r="C840" s="3"/>
      <c r="D840" s="3"/>
      <c r="E840" s="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</row>
    <row r="841" spans="1:44" ht="14.25" customHeight="1" x14ac:dyDescent="0.35">
      <c r="A841" s="3"/>
      <c r="B841" s="3"/>
      <c r="C841" s="3"/>
      <c r="D841" s="3"/>
      <c r="E841" s="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</row>
    <row r="842" spans="1:44" ht="14.25" customHeight="1" x14ac:dyDescent="0.35">
      <c r="A842" s="3"/>
      <c r="B842" s="3"/>
      <c r="C842" s="3"/>
      <c r="D842" s="3"/>
      <c r="E842" s="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</row>
    <row r="843" spans="1:44" ht="14.25" customHeight="1" x14ac:dyDescent="0.35">
      <c r="A843" s="3"/>
      <c r="B843" s="3"/>
      <c r="C843" s="3"/>
      <c r="D843" s="3"/>
      <c r="E843" s="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</row>
    <row r="844" spans="1:44" ht="14.25" customHeight="1" x14ac:dyDescent="0.35">
      <c r="A844" s="3"/>
      <c r="B844" s="3"/>
      <c r="C844" s="3"/>
      <c r="D844" s="3"/>
      <c r="E844" s="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</row>
    <row r="845" spans="1:44" ht="14.25" customHeight="1" x14ac:dyDescent="0.35">
      <c r="A845" s="3"/>
      <c r="B845" s="3"/>
      <c r="C845" s="3"/>
      <c r="D845" s="3"/>
      <c r="E845" s="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</row>
    <row r="846" spans="1:44" ht="14.25" customHeight="1" x14ac:dyDescent="0.35">
      <c r="A846" s="3"/>
      <c r="B846" s="3"/>
      <c r="C846" s="3"/>
      <c r="D846" s="3"/>
      <c r="E846" s="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</row>
    <row r="847" spans="1:44" ht="14.25" customHeight="1" x14ac:dyDescent="0.35">
      <c r="A847" s="3"/>
      <c r="B847" s="3"/>
      <c r="C847" s="3"/>
      <c r="D847" s="3"/>
      <c r="E847" s="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</row>
    <row r="848" spans="1:44" ht="14.25" customHeight="1" x14ac:dyDescent="0.35">
      <c r="A848" s="3"/>
      <c r="B848" s="3"/>
      <c r="C848" s="3"/>
      <c r="D848" s="3"/>
      <c r="E848" s="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</row>
    <row r="849" spans="1:44" ht="14.25" customHeight="1" x14ac:dyDescent="0.35">
      <c r="A849" s="3"/>
      <c r="B849" s="3"/>
      <c r="C849" s="3"/>
      <c r="D849" s="3"/>
      <c r="E849" s="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</row>
    <row r="850" spans="1:44" ht="14.25" customHeight="1" x14ac:dyDescent="0.35">
      <c r="A850" s="3"/>
      <c r="B850" s="3"/>
      <c r="C850" s="3"/>
      <c r="D850" s="3"/>
      <c r="E850" s="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</row>
    <row r="851" spans="1:44" ht="14.25" customHeight="1" x14ac:dyDescent="0.35">
      <c r="A851" s="3"/>
      <c r="B851" s="3"/>
      <c r="C851" s="3"/>
      <c r="D851" s="3"/>
      <c r="E851" s="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</row>
    <row r="852" spans="1:44" ht="14.25" customHeight="1" x14ac:dyDescent="0.35">
      <c r="A852" s="3"/>
      <c r="B852" s="3"/>
      <c r="C852" s="3"/>
      <c r="D852" s="3"/>
      <c r="E852" s="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</row>
    <row r="853" spans="1:44" ht="14.25" customHeight="1" x14ac:dyDescent="0.35">
      <c r="A853" s="3"/>
      <c r="B853" s="3"/>
      <c r="C853" s="3"/>
      <c r="D853" s="3"/>
      <c r="E853" s="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</row>
    <row r="854" spans="1:44" ht="14.25" customHeight="1" x14ac:dyDescent="0.35">
      <c r="A854" s="3"/>
      <c r="B854" s="3"/>
      <c r="C854" s="3"/>
      <c r="D854" s="3"/>
      <c r="E854" s="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</row>
    <row r="855" spans="1:44" ht="14.25" customHeight="1" x14ac:dyDescent="0.35">
      <c r="A855" s="3"/>
      <c r="B855" s="3"/>
      <c r="C855" s="3"/>
      <c r="D855" s="3"/>
      <c r="E855" s="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</row>
    <row r="856" spans="1:44" ht="14.25" customHeight="1" x14ac:dyDescent="0.35">
      <c r="A856" s="3"/>
      <c r="B856" s="3"/>
      <c r="C856" s="3"/>
      <c r="D856" s="3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</row>
    <row r="857" spans="1:44" ht="14.25" customHeight="1" x14ac:dyDescent="0.35">
      <c r="A857" s="3"/>
      <c r="B857" s="3"/>
      <c r="C857" s="3"/>
      <c r="D857" s="3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</row>
    <row r="858" spans="1:44" ht="14.25" customHeight="1" x14ac:dyDescent="0.35">
      <c r="A858" s="3"/>
      <c r="B858" s="3"/>
      <c r="C858" s="3"/>
      <c r="D858" s="3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</row>
    <row r="859" spans="1:44" ht="14.25" customHeight="1" x14ac:dyDescent="0.35">
      <c r="A859" s="3"/>
      <c r="B859" s="3"/>
      <c r="C859" s="3"/>
      <c r="D859" s="3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</row>
    <row r="860" spans="1:44" ht="14.25" customHeight="1" x14ac:dyDescent="0.35">
      <c r="A860" s="3"/>
      <c r="B860" s="3"/>
      <c r="C860" s="3"/>
      <c r="D860" s="3"/>
      <c r="E860" s="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</row>
    <row r="861" spans="1:44" ht="14.25" customHeight="1" x14ac:dyDescent="0.35">
      <c r="A861" s="3"/>
      <c r="B861" s="3"/>
      <c r="C861" s="3"/>
      <c r="D861" s="3"/>
      <c r="E861" s="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</row>
    <row r="862" spans="1:44" ht="14.25" customHeight="1" x14ac:dyDescent="0.35">
      <c r="A862" s="3"/>
      <c r="B862" s="3"/>
      <c r="C862" s="3"/>
      <c r="D862" s="3"/>
      <c r="E862" s="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</row>
    <row r="863" spans="1:44" ht="14.25" customHeight="1" x14ac:dyDescent="0.35">
      <c r="A863" s="3"/>
      <c r="B863" s="3"/>
      <c r="C863" s="3"/>
      <c r="D863" s="3"/>
      <c r="E863" s="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</row>
    <row r="864" spans="1:44" ht="14.25" customHeight="1" x14ac:dyDescent="0.35">
      <c r="A864" s="3"/>
      <c r="B864" s="3"/>
      <c r="C864" s="3"/>
      <c r="D864" s="3"/>
      <c r="E864" s="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</row>
    <row r="865" spans="1:44" ht="14.25" customHeight="1" x14ac:dyDescent="0.35">
      <c r="A865" s="3"/>
      <c r="B865" s="3"/>
      <c r="C865" s="3"/>
      <c r="D865" s="3"/>
      <c r="E865" s="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</row>
    <row r="866" spans="1:44" ht="14.25" customHeight="1" x14ac:dyDescent="0.35">
      <c r="A866" s="3"/>
      <c r="B866" s="3"/>
      <c r="C866" s="3"/>
      <c r="D866" s="3"/>
      <c r="E866" s="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</row>
    <row r="867" spans="1:44" ht="14.25" customHeight="1" x14ac:dyDescent="0.35">
      <c r="A867" s="3"/>
      <c r="B867" s="3"/>
      <c r="C867" s="3"/>
      <c r="D867" s="3"/>
      <c r="E867" s="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</row>
    <row r="868" spans="1:44" ht="14.25" customHeight="1" x14ac:dyDescent="0.35">
      <c r="A868" s="3"/>
      <c r="B868" s="3"/>
      <c r="C868" s="3"/>
      <c r="D868" s="3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</row>
    <row r="869" spans="1:44" ht="14.25" customHeight="1" x14ac:dyDescent="0.35">
      <c r="A869" s="3"/>
      <c r="B869" s="3"/>
      <c r="C869" s="3"/>
      <c r="D869" s="3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</row>
    <row r="870" spans="1:44" ht="14.25" customHeight="1" x14ac:dyDescent="0.35">
      <c r="A870" s="3"/>
      <c r="B870" s="3"/>
      <c r="C870" s="3"/>
      <c r="D870" s="3"/>
      <c r="E870" s="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</row>
    <row r="871" spans="1:44" ht="14.25" customHeight="1" x14ac:dyDescent="0.35">
      <c r="A871" s="3"/>
      <c r="B871" s="3"/>
      <c r="C871" s="3"/>
      <c r="D871" s="3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</row>
    <row r="872" spans="1:44" ht="14.25" customHeight="1" x14ac:dyDescent="0.35">
      <c r="A872" s="3"/>
      <c r="B872" s="3"/>
      <c r="C872" s="3"/>
      <c r="D872" s="3"/>
      <c r="E872" s="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</row>
    <row r="873" spans="1:44" ht="14.25" customHeight="1" x14ac:dyDescent="0.35">
      <c r="A873" s="3"/>
      <c r="B873" s="3"/>
      <c r="C873" s="3"/>
      <c r="D873" s="3"/>
      <c r="E873" s="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</row>
    <row r="874" spans="1:44" ht="14.25" customHeight="1" x14ac:dyDescent="0.35">
      <c r="A874" s="3"/>
      <c r="B874" s="3"/>
      <c r="C874" s="3"/>
      <c r="D874" s="3"/>
      <c r="E874" s="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</row>
    <row r="875" spans="1:44" ht="14.25" customHeight="1" x14ac:dyDescent="0.35">
      <c r="A875" s="3"/>
      <c r="B875" s="3"/>
      <c r="C875" s="3"/>
      <c r="D875" s="3"/>
      <c r="E875" s="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</row>
    <row r="876" spans="1:44" ht="14.25" customHeight="1" x14ac:dyDescent="0.35">
      <c r="A876" s="3"/>
      <c r="B876" s="3"/>
      <c r="C876" s="3"/>
      <c r="D876" s="3"/>
      <c r="E876" s="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</row>
    <row r="877" spans="1:44" ht="14.25" customHeight="1" x14ac:dyDescent="0.35">
      <c r="A877" s="3"/>
      <c r="B877" s="3"/>
      <c r="C877" s="3"/>
      <c r="D877" s="3"/>
      <c r="E877" s="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</row>
    <row r="878" spans="1:44" ht="14.25" customHeight="1" x14ac:dyDescent="0.35">
      <c r="A878" s="3"/>
      <c r="B878" s="3"/>
      <c r="C878" s="3"/>
      <c r="D878" s="3"/>
      <c r="E878" s="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</row>
    <row r="879" spans="1:44" ht="14.25" customHeight="1" x14ac:dyDescent="0.35">
      <c r="A879" s="3"/>
      <c r="B879" s="3"/>
      <c r="C879" s="3"/>
      <c r="D879" s="3"/>
      <c r="E879" s="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</row>
    <row r="880" spans="1:44" ht="14.25" customHeight="1" x14ac:dyDescent="0.35">
      <c r="A880" s="3"/>
      <c r="B880" s="3"/>
      <c r="C880" s="3"/>
      <c r="D880" s="3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</row>
    <row r="881" spans="1:44" ht="14.25" customHeight="1" x14ac:dyDescent="0.35">
      <c r="A881" s="3"/>
      <c r="B881" s="3"/>
      <c r="C881" s="3"/>
      <c r="D881" s="3"/>
      <c r="E881" s="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</row>
    <row r="882" spans="1:44" ht="14.25" customHeight="1" x14ac:dyDescent="0.35">
      <c r="A882" s="3"/>
      <c r="B882" s="3"/>
      <c r="C882" s="3"/>
      <c r="D882" s="3"/>
      <c r="E882" s="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</row>
    <row r="883" spans="1:44" ht="14.25" customHeight="1" x14ac:dyDescent="0.35">
      <c r="A883" s="3"/>
      <c r="B883" s="3"/>
      <c r="C883" s="3"/>
      <c r="D883" s="3"/>
      <c r="E883" s="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</row>
    <row r="884" spans="1:44" ht="14.25" customHeight="1" x14ac:dyDescent="0.35">
      <c r="A884" s="3"/>
      <c r="B884" s="3"/>
      <c r="C884" s="3"/>
      <c r="D884" s="3"/>
      <c r="E884" s="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</row>
    <row r="885" spans="1:44" ht="14.25" customHeight="1" x14ac:dyDescent="0.35">
      <c r="A885" s="3"/>
      <c r="B885" s="3"/>
      <c r="C885" s="3"/>
      <c r="D885" s="3"/>
      <c r="E885" s="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</row>
    <row r="886" spans="1:44" ht="14.25" customHeight="1" x14ac:dyDescent="0.35">
      <c r="A886" s="3"/>
      <c r="B886" s="3"/>
      <c r="C886" s="3"/>
      <c r="D886" s="3"/>
      <c r="E886" s="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</row>
    <row r="887" spans="1:44" ht="14.25" customHeight="1" x14ac:dyDescent="0.35">
      <c r="A887" s="3"/>
      <c r="B887" s="3"/>
      <c r="C887" s="3"/>
      <c r="D887" s="3"/>
      <c r="E887" s="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</row>
    <row r="888" spans="1:44" ht="14.25" customHeight="1" x14ac:dyDescent="0.35">
      <c r="A888" s="3"/>
      <c r="B888" s="3"/>
      <c r="C888" s="3"/>
      <c r="D888" s="3"/>
      <c r="E888" s="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</row>
    <row r="889" spans="1:44" ht="14.25" customHeight="1" x14ac:dyDescent="0.35">
      <c r="A889" s="3"/>
      <c r="B889" s="3"/>
      <c r="C889" s="3"/>
      <c r="D889" s="3"/>
      <c r="E889" s="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</row>
    <row r="890" spans="1:44" ht="14.25" customHeight="1" x14ac:dyDescent="0.35">
      <c r="A890" s="3"/>
      <c r="B890" s="3"/>
      <c r="C890" s="3"/>
      <c r="D890" s="3"/>
      <c r="E890" s="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</row>
    <row r="891" spans="1:44" ht="14.25" customHeight="1" x14ac:dyDescent="0.35">
      <c r="A891" s="3"/>
      <c r="B891" s="3"/>
      <c r="C891" s="3"/>
      <c r="D891" s="3"/>
      <c r="E891" s="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</row>
    <row r="892" spans="1:44" ht="14.25" customHeight="1" x14ac:dyDescent="0.35">
      <c r="A892" s="3"/>
      <c r="B892" s="3"/>
      <c r="C892" s="3"/>
      <c r="D892" s="3"/>
      <c r="E892" s="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</row>
    <row r="893" spans="1:44" ht="14.25" customHeight="1" x14ac:dyDescent="0.35">
      <c r="A893" s="3"/>
      <c r="B893" s="3"/>
      <c r="C893" s="3"/>
      <c r="D893" s="3"/>
      <c r="E893" s="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</row>
    <row r="894" spans="1:44" ht="14.25" customHeight="1" x14ac:dyDescent="0.35">
      <c r="A894" s="3"/>
      <c r="B894" s="3"/>
      <c r="C894" s="3"/>
      <c r="D894" s="3"/>
      <c r="E894" s="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</row>
    <row r="895" spans="1:44" ht="14.25" customHeight="1" x14ac:dyDescent="0.35">
      <c r="A895" s="3"/>
      <c r="B895" s="3"/>
      <c r="C895" s="3"/>
      <c r="D895" s="3"/>
      <c r="E895" s="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</row>
    <row r="896" spans="1:44" ht="14.25" customHeight="1" x14ac:dyDescent="0.35">
      <c r="A896" s="3"/>
      <c r="B896" s="3"/>
      <c r="C896" s="3"/>
      <c r="D896" s="3"/>
      <c r="E896" s="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</row>
    <row r="897" spans="1:44" ht="14.25" customHeight="1" x14ac:dyDescent="0.35">
      <c r="A897" s="3"/>
      <c r="B897" s="3"/>
      <c r="C897" s="3"/>
      <c r="D897" s="3"/>
      <c r="E897" s="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</row>
    <row r="898" spans="1:44" ht="14.25" customHeight="1" x14ac:dyDescent="0.35">
      <c r="A898" s="3"/>
      <c r="B898" s="3"/>
      <c r="C898" s="3"/>
      <c r="D898" s="3"/>
      <c r="E898" s="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</row>
    <row r="899" spans="1:44" ht="14.25" customHeight="1" x14ac:dyDescent="0.35">
      <c r="A899" s="3"/>
      <c r="B899" s="3"/>
      <c r="C899" s="3"/>
      <c r="D899" s="3"/>
      <c r="E899" s="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</row>
    <row r="900" spans="1:44" ht="14.25" customHeight="1" x14ac:dyDescent="0.35">
      <c r="A900" s="3"/>
      <c r="B900" s="3"/>
      <c r="C900" s="3"/>
      <c r="D900" s="3"/>
      <c r="E900" s="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</row>
    <row r="901" spans="1:44" ht="14.25" customHeight="1" x14ac:dyDescent="0.35">
      <c r="A901" s="3"/>
      <c r="B901" s="3"/>
      <c r="C901" s="3"/>
      <c r="D901" s="3"/>
      <c r="E901" s="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</row>
    <row r="902" spans="1:44" ht="14.25" customHeight="1" x14ac:dyDescent="0.35">
      <c r="A902" s="3"/>
      <c r="B902" s="3"/>
      <c r="C902" s="3"/>
      <c r="D902" s="3"/>
      <c r="E902" s="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</row>
    <row r="903" spans="1:44" ht="14.25" customHeight="1" x14ac:dyDescent="0.35">
      <c r="A903" s="3"/>
      <c r="B903" s="3"/>
      <c r="C903" s="3"/>
      <c r="D903" s="3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</row>
    <row r="904" spans="1:44" ht="14.25" customHeight="1" x14ac:dyDescent="0.35">
      <c r="A904" s="3"/>
      <c r="B904" s="3"/>
      <c r="C904" s="3"/>
      <c r="D904" s="3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</row>
    <row r="905" spans="1:44" ht="14.25" customHeight="1" x14ac:dyDescent="0.35">
      <c r="A905" s="3"/>
      <c r="B905" s="3"/>
      <c r="C905" s="3"/>
      <c r="D905" s="3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</row>
    <row r="906" spans="1:44" ht="14.25" customHeight="1" x14ac:dyDescent="0.35">
      <c r="A906" s="3"/>
      <c r="B906" s="3"/>
      <c r="C906" s="3"/>
      <c r="D906" s="3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</row>
    <row r="907" spans="1:44" ht="14.25" customHeight="1" x14ac:dyDescent="0.35">
      <c r="A907" s="3"/>
      <c r="B907" s="3"/>
      <c r="C907" s="3"/>
      <c r="D907" s="3"/>
      <c r="E907" s="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</row>
    <row r="908" spans="1:44" ht="14.25" customHeight="1" x14ac:dyDescent="0.35">
      <c r="A908" s="3"/>
      <c r="B908" s="3"/>
      <c r="C908" s="3"/>
      <c r="D908" s="3"/>
      <c r="E908" s="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</row>
    <row r="909" spans="1:44" ht="14.25" customHeight="1" x14ac:dyDescent="0.35">
      <c r="A909" s="3"/>
      <c r="B909" s="3"/>
      <c r="C909" s="3"/>
      <c r="D909" s="3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</row>
    <row r="910" spans="1:44" ht="14.25" customHeight="1" x14ac:dyDescent="0.35">
      <c r="A910" s="3"/>
      <c r="B910" s="3"/>
      <c r="C910" s="3"/>
      <c r="D910" s="3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</row>
    <row r="911" spans="1:44" ht="14.25" customHeight="1" x14ac:dyDescent="0.35">
      <c r="A911" s="3"/>
      <c r="B911" s="3"/>
      <c r="C911" s="3"/>
      <c r="D911" s="3"/>
      <c r="E911" s="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</row>
    <row r="912" spans="1:44" ht="14.25" customHeight="1" x14ac:dyDescent="0.35">
      <c r="A912" s="3"/>
      <c r="B912" s="3"/>
      <c r="C912" s="3"/>
      <c r="D912" s="3"/>
      <c r="E912" s="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</row>
    <row r="913" spans="1:44" ht="14.25" customHeight="1" x14ac:dyDescent="0.35">
      <c r="A913" s="3"/>
      <c r="B913" s="3"/>
      <c r="C913" s="3"/>
      <c r="D913" s="3"/>
      <c r="E913" s="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</row>
    <row r="914" spans="1:44" ht="14.25" customHeight="1" x14ac:dyDescent="0.35">
      <c r="A914" s="3"/>
      <c r="B914" s="3"/>
      <c r="C914" s="3"/>
      <c r="D914" s="3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</row>
    <row r="915" spans="1:44" ht="14.25" customHeight="1" x14ac:dyDescent="0.35">
      <c r="A915" s="3"/>
      <c r="B915" s="3"/>
      <c r="C915" s="3"/>
      <c r="D915" s="3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</row>
    <row r="916" spans="1:44" ht="14.25" customHeight="1" x14ac:dyDescent="0.35">
      <c r="A916" s="3"/>
      <c r="B916" s="3"/>
      <c r="C916" s="3"/>
      <c r="D916" s="3"/>
      <c r="E916" s="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</row>
    <row r="917" spans="1:44" ht="14.25" customHeight="1" x14ac:dyDescent="0.35">
      <c r="A917" s="3"/>
      <c r="B917" s="3"/>
      <c r="C917" s="3"/>
      <c r="D917" s="3"/>
      <c r="E917" s="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</row>
    <row r="918" spans="1:44" ht="14.25" customHeight="1" x14ac:dyDescent="0.35">
      <c r="A918" s="3"/>
      <c r="B918" s="3"/>
      <c r="C918" s="3"/>
      <c r="D918" s="3"/>
      <c r="E918" s="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</row>
    <row r="919" spans="1:44" ht="14.25" customHeight="1" x14ac:dyDescent="0.35">
      <c r="A919" s="3"/>
      <c r="B919" s="3"/>
      <c r="C919" s="3"/>
      <c r="D919" s="3"/>
      <c r="E919" s="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</row>
    <row r="920" spans="1:44" ht="14.25" customHeight="1" x14ac:dyDescent="0.35">
      <c r="A920" s="3"/>
      <c r="B920" s="3"/>
      <c r="C920" s="3"/>
      <c r="D920" s="3"/>
      <c r="E920" s="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</row>
    <row r="921" spans="1:44" ht="14.25" customHeight="1" x14ac:dyDescent="0.35">
      <c r="A921" s="3"/>
      <c r="B921" s="3"/>
      <c r="C921" s="3"/>
      <c r="D921" s="3"/>
      <c r="E921" s="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</row>
    <row r="922" spans="1:44" ht="14.25" customHeight="1" x14ac:dyDescent="0.35">
      <c r="A922" s="3"/>
      <c r="B922" s="3"/>
      <c r="C922" s="3"/>
      <c r="D922" s="3"/>
      <c r="E922" s="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</row>
    <row r="923" spans="1:44" ht="14.25" customHeight="1" x14ac:dyDescent="0.35">
      <c r="A923" s="3"/>
      <c r="B923" s="3"/>
      <c r="C923" s="3"/>
      <c r="D923" s="3"/>
      <c r="E923" s="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</row>
    <row r="924" spans="1:44" ht="14.25" customHeight="1" x14ac:dyDescent="0.35">
      <c r="A924" s="3"/>
      <c r="B924" s="3"/>
      <c r="C924" s="3"/>
      <c r="D924" s="3"/>
      <c r="E924" s="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</row>
    <row r="925" spans="1:44" ht="14.25" customHeight="1" x14ac:dyDescent="0.35">
      <c r="A925" s="3"/>
      <c r="B925" s="3"/>
      <c r="C925" s="3"/>
      <c r="D925" s="3"/>
      <c r="E925" s="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</row>
    <row r="926" spans="1:44" ht="14.25" customHeight="1" x14ac:dyDescent="0.35">
      <c r="A926" s="3"/>
      <c r="B926" s="3"/>
      <c r="C926" s="3"/>
      <c r="D926" s="3"/>
      <c r="E926" s="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</row>
    <row r="927" spans="1:44" ht="14.25" customHeight="1" x14ac:dyDescent="0.35">
      <c r="A927" s="3"/>
      <c r="B927" s="3"/>
      <c r="C927" s="3"/>
      <c r="D927" s="3"/>
      <c r="E927" s="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</row>
    <row r="928" spans="1:44" ht="14.25" customHeight="1" x14ac:dyDescent="0.35">
      <c r="A928" s="3"/>
      <c r="B928" s="3"/>
      <c r="C928" s="3"/>
      <c r="D928" s="3"/>
      <c r="E928" s="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</row>
    <row r="929" spans="1:44" ht="14.25" customHeight="1" x14ac:dyDescent="0.35">
      <c r="A929" s="3"/>
      <c r="B929" s="3"/>
      <c r="C929" s="3"/>
      <c r="D929" s="3"/>
      <c r="E929" s="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</row>
    <row r="930" spans="1:44" ht="14.25" customHeight="1" x14ac:dyDescent="0.35">
      <c r="A930" s="3"/>
      <c r="B930" s="3"/>
      <c r="C930" s="3"/>
      <c r="D930" s="3"/>
      <c r="E930" s="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</row>
    <row r="931" spans="1:44" ht="14.25" customHeight="1" x14ac:dyDescent="0.35">
      <c r="A931" s="3"/>
      <c r="B931" s="3"/>
      <c r="C931" s="3"/>
      <c r="D931" s="3"/>
      <c r="E931" s="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</row>
    <row r="932" spans="1:44" ht="14.25" customHeight="1" x14ac:dyDescent="0.35">
      <c r="A932" s="3"/>
      <c r="B932" s="3"/>
      <c r="C932" s="3"/>
      <c r="D932" s="3"/>
      <c r="E932" s="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</row>
    <row r="933" spans="1:44" ht="14.25" customHeight="1" x14ac:dyDescent="0.35">
      <c r="A933" s="3"/>
      <c r="B933" s="3"/>
      <c r="C933" s="3"/>
      <c r="D933" s="3"/>
      <c r="E933" s="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</row>
    <row r="934" spans="1:44" ht="14.25" customHeight="1" x14ac:dyDescent="0.35">
      <c r="A934" s="3"/>
      <c r="B934" s="3"/>
      <c r="C934" s="3"/>
      <c r="D934" s="3"/>
      <c r="E934" s="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</row>
    <row r="935" spans="1:44" ht="14.25" customHeight="1" x14ac:dyDescent="0.35">
      <c r="A935" s="3"/>
      <c r="B935" s="3"/>
      <c r="C935" s="3"/>
      <c r="D935" s="3"/>
      <c r="E935" s="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</row>
    <row r="936" spans="1:44" ht="14.25" customHeight="1" x14ac:dyDescent="0.35">
      <c r="A936" s="3"/>
      <c r="B936" s="3"/>
      <c r="C936" s="3"/>
      <c r="D936" s="3"/>
      <c r="E936" s="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</row>
    <row r="937" spans="1:44" ht="14.25" customHeight="1" x14ac:dyDescent="0.35">
      <c r="A937" s="3"/>
      <c r="B937" s="3"/>
      <c r="C937" s="3"/>
      <c r="D937" s="3"/>
      <c r="E937" s="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</row>
    <row r="938" spans="1:44" ht="14.25" customHeight="1" x14ac:dyDescent="0.35">
      <c r="A938" s="3"/>
      <c r="B938" s="3"/>
      <c r="C938" s="3"/>
      <c r="D938" s="3"/>
      <c r="E938" s="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</row>
    <row r="939" spans="1:44" ht="14.25" customHeight="1" x14ac:dyDescent="0.35">
      <c r="A939" s="3"/>
      <c r="B939" s="3"/>
      <c r="C939" s="3"/>
      <c r="D939" s="3"/>
      <c r="E939" s="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</row>
    <row r="940" spans="1:44" ht="14.25" customHeight="1" x14ac:dyDescent="0.35">
      <c r="A940" s="3"/>
      <c r="B940" s="3"/>
      <c r="C940" s="3"/>
      <c r="D940" s="3"/>
      <c r="E940" s="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</row>
    <row r="941" spans="1:44" ht="14.25" customHeight="1" x14ac:dyDescent="0.35">
      <c r="A941" s="3"/>
      <c r="B941" s="3"/>
      <c r="C941" s="3"/>
      <c r="D941" s="3"/>
      <c r="E941" s="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</row>
    <row r="942" spans="1:44" ht="14.25" customHeight="1" x14ac:dyDescent="0.35">
      <c r="A942" s="3"/>
      <c r="B942" s="3"/>
      <c r="C942" s="3"/>
      <c r="D942" s="3"/>
      <c r="E942" s="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</row>
    <row r="943" spans="1:44" ht="14.25" customHeight="1" x14ac:dyDescent="0.35">
      <c r="A943" s="3"/>
      <c r="B943" s="3"/>
      <c r="C943" s="3"/>
      <c r="D943" s="3"/>
      <c r="E943" s="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</row>
    <row r="944" spans="1:44" ht="14.25" customHeight="1" x14ac:dyDescent="0.35">
      <c r="A944" s="3"/>
      <c r="B944" s="3"/>
      <c r="C944" s="3"/>
      <c r="D944" s="3"/>
      <c r="E944" s="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</row>
    <row r="945" spans="1:44" ht="14.25" customHeight="1" x14ac:dyDescent="0.35">
      <c r="A945" s="3"/>
      <c r="B945" s="3"/>
      <c r="C945" s="3"/>
      <c r="D945" s="3"/>
      <c r="E945" s="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</row>
    <row r="946" spans="1:44" ht="14.25" customHeight="1" x14ac:dyDescent="0.35">
      <c r="A946" s="3"/>
      <c r="B946" s="3"/>
      <c r="C946" s="3"/>
      <c r="D946" s="3"/>
      <c r="E946" s="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</row>
    <row r="947" spans="1:44" ht="14.25" customHeight="1" x14ac:dyDescent="0.35">
      <c r="A947" s="3"/>
      <c r="B947" s="3"/>
      <c r="C947" s="3"/>
      <c r="D947" s="3"/>
      <c r="E947" s="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</row>
    <row r="948" spans="1:44" ht="14.25" customHeight="1" x14ac:dyDescent="0.35">
      <c r="A948" s="3"/>
      <c r="B948" s="3"/>
      <c r="C948" s="3"/>
      <c r="D948" s="3"/>
      <c r="E948" s="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</row>
    <row r="949" spans="1:44" ht="14.25" customHeight="1" x14ac:dyDescent="0.35">
      <c r="A949" s="3"/>
      <c r="B949" s="3"/>
      <c r="C949" s="3"/>
      <c r="D949" s="3"/>
      <c r="E949" s="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</row>
    <row r="950" spans="1:44" ht="14.25" customHeight="1" x14ac:dyDescent="0.35">
      <c r="A950" s="3"/>
      <c r="B950" s="3"/>
      <c r="C950" s="3"/>
      <c r="D950" s="3"/>
      <c r="E950" s="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</row>
    <row r="951" spans="1:44" ht="14.25" customHeight="1" x14ac:dyDescent="0.35">
      <c r="A951" s="3"/>
      <c r="B951" s="3"/>
      <c r="C951" s="3"/>
      <c r="D951" s="3"/>
      <c r="E951" s="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</row>
    <row r="952" spans="1:44" ht="14.25" customHeight="1" x14ac:dyDescent="0.35">
      <c r="A952" s="3"/>
      <c r="B952" s="3"/>
      <c r="C952" s="3"/>
      <c r="D952" s="3"/>
      <c r="E952" s="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</row>
    <row r="953" spans="1:44" ht="14.25" customHeight="1" x14ac:dyDescent="0.35">
      <c r="A953" s="3"/>
      <c r="B953" s="3"/>
      <c r="C953" s="3"/>
      <c r="D953" s="3"/>
      <c r="E953" s="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</row>
    <row r="954" spans="1:44" ht="14.25" customHeight="1" x14ac:dyDescent="0.35">
      <c r="A954" s="3"/>
      <c r="B954" s="3"/>
      <c r="C954" s="3"/>
      <c r="D954" s="3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</row>
    <row r="955" spans="1:44" ht="14.25" customHeight="1" x14ac:dyDescent="0.35">
      <c r="A955" s="3"/>
      <c r="B955" s="3"/>
      <c r="C955" s="3"/>
      <c r="D955" s="3"/>
      <c r="E955" s="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</row>
    <row r="956" spans="1:44" ht="14.25" customHeight="1" x14ac:dyDescent="0.35">
      <c r="A956" s="3"/>
      <c r="B956" s="3"/>
      <c r="C956" s="3"/>
      <c r="D956" s="3"/>
      <c r="E956" s="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</row>
    <row r="957" spans="1:44" ht="14.25" customHeight="1" x14ac:dyDescent="0.35">
      <c r="A957" s="3"/>
      <c r="B957" s="3"/>
      <c r="C957" s="3"/>
      <c r="D957" s="3"/>
      <c r="E957" s="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</row>
  </sheetData>
  <dataValidations count="2">
    <dataValidation type="list" allowBlank="1" showInputMessage="1" showErrorMessage="1" sqref="AB2:AC16" xr:uid="{737B10F8-B1F9-4D2B-8C18-D5C603EAB70C}">
      <formula1>"PA - Volunteer with Grassroots Orgs/CDC, SPF - Citizen on Patrol, HDB - Friends of Our Heartlands, NEA - Community Volunteer Programme, Nparks - Friends of the Parks, URA - Lively Places Programme, None of the above"</formula1>
    </dataValidation>
    <dataValidation type="list" allowBlank="1" showInputMessage="1" showErrorMessage="1" sqref="X2:X16" xr:uid="{BE335734-F6A7-4DD4-9E8A-5E5C8436808A}">
      <formula1>"Public Housing Estate, Private Condominium / Apartment, Landed Property, Others"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ErrorMessage="1" xr:uid="{00000000-0002-0000-0100-000000000000}">
          <x14:formula1>
            <xm:f>Validation!$D$2:$D$13</xm:f>
          </x14:formula1>
          <xm:sqref>K2:K15</xm:sqref>
        </x14:dataValidation>
        <x14:dataValidation type="list" allowBlank="1" showErrorMessage="1" xr:uid="{00000000-0002-0000-0100-000001000000}">
          <x14:formula1>
            <xm:f>Validation!$B$2:$B$226</xm:f>
          </x14:formula1>
          <xm:sqref>D2:D15</xm:sqref>
        </x14:dataValidation>
        <x14:dataValidation type="list" allowBlank="1" showErrorMessage="1" xr:uid="{00000000-0002-0000-0100-000002000000}">
          <x14:formula1>
            <xm:f>'CC Formula (do not touch)'!$G$29:$G$41</xm:f>
          </x14:formula1>
          <xm:sqref>Z4</xm:sqref>
        </x14:dataValidation>
        <x14:dataValidation type="list" allowBlank="1" showErrorMessage="1" xr:uid="{00000000-0002-0000-0100-000008000000}">
          <x14:formula1>
            <xm:f>Validation!$A$2:$A$3</xm:f>
          </x14:formula1>
          <xm:sqref>C2:C15</xm:sqref>
        </x14:dataValidation>
        <x14:dataValidation type="list" allowBlank="1" showErrorMessage="1" xr:uid="{00000000-0002-0000-0100-00000B000000}">
          <x14:formula1>
            <xm:f>Validation!$G$2:$G$4</xm:f>
          </x14:formula1>
          <xm:sqref>P2:P16</xm:sqref>
        </x14:dataValidation>
        <x14:dataValidation type="list" allowBlank="1" showErrorMessage="1" xr:uid="{00000000-0002-0000-0100-00000C000000}">
          <x14:formula1>
            <xm:f>Validation!$H$2:$H$6</xm:f>
          </x14:formula1>
          <xm:sqref>Q2:Q16</xm:sqref>
        </x14:dataValidation>
        <x14:dataValidation type="list" allowBlank="1" showErrorMessage="1" xr:uid="{00000000-0002-0000-0100-00000D000000}">
          <x14:formula1>
            <xm:f>'AOI Formula (do not touch)'!$C$25:$C$35</xm:f>
          </x14:formula1>
          <xm:sqref>Y2:Y16</xm:sqref>
        </x14:dataValidation>
        <x14:dataValidation type="list" allowBlank="1" showErrorMessage="1" xr:uid="{00000000-0002-0000-0100-000011000000}">
          <x14:formula1>
            <xm:f>'CC Formula (do not touch)'!$C$113:$C$125</xm:f>
          </x14:formula1>
          <xm:sqref>Z6</xm:sqref>
        </x14:dataValidation>
        <x14:dataValidation type="list" allowBlank="1" showErrorMessage="1" xr:uid="{00000000-0002-0000-0100-000014000000}">
          <x14:formula1>
            <xm:f>Validation!$K$2:$K$115</xm:f>
          </x14:formula1>
          <xm:sqref>U2:U15</xm:sqref>
        </x14:dataValidation>
        <x14:dataValidation type="list" allowBlank="1" showErrorMessage="1" xr:uid="{00000000-0002-0000-0100-000015000000}">
          <x14:formula1>
            <xm:f>'CC Formula (do not touch)'!$C$29:$C$41</xm:f>
          </x14:formula1>
          <xm:sqref>Z2 Z12</xm:sqref>
        </x14:dataValidation>
        <x14:dataValidation type="list" allowBlank="1" showErrorMessage="1" xr:uid="{00000000-0002-0000-0100-000019000000}">
          <x14:formula1>
            <xm:f>'CC Formula (do not touch)'!$G$71:$G$83</xm:f>
          </x14:formula1>
          <xm:sqref>Z11</xm:sqref>
        </x14:dataValidation>
        <x14:dataValidation type="list" allowBlank="1" showErrorMessage="1" xr:uid="{00000000-0002-0000-0100-00001E000000}">
          <x14:formula1>
            <xm:f>Validation!$E$2:$E$9</xm:f>
          </x14:formula1>
          <xm:sqref>M2:M15</xm:sqref>
        </x14:dataValidation>
        <x14:dataValidation type="list" allowBlank="1" showErrorMessage="1" xr:uid="{00000000-0002-0000-0100-000022000000}">
          <x14:formula1>
            <xm:f>Validation!$P$2:$P$3</xm:f>
          </x14:formula1>
          <xm:sqref>AD2:AD15</xm:sqref>
        </x14:dataValidation>
        <x14:dataValidation type="list" allowBlank="1" showErrorMessage="1" xr:uid="{00000000-0002-0000-0100-000024000000}">
          <x14:formula1>
            <xm:f>'CC Formula (do not touch)'!$C$57:$C$69</xm:f>
          </x14:formula1>
          <xm:sqref>Z8</xm:sqref>
        </x14:dataValidation>
        <x14:dataValidation type="list" allowBlank="1" showErrorMessage="1" xr:uid="{00000000-0002-0000-0100-000028000000}">
          <x14:formula1>
            <xm:f>'CC Formula (do not touch)'!$C$71:$C$83</xm:f>
          </x14:formula1>
          <xm:sqref>Z5 Z13 Z15</xm:sqref>
        </x14:dataValidation>
        <x14:dataValidation type="list" allowBlank="1" showErrorMessage="1" xr:uid="{00000000-0002-0000-0100-00002C000000}">
          <x14:formula1>
            <xm:f>'CC Formula (do not touch)'!$G$57:$G$69</xm:f>
          </x14:formula1>
          <xm:sqref>Z9</xm:sqref>
        </x14:dataValidation>
        <x14:dataValidation type="list" allowBlank="1" showErrorMessage="1" xr:uid="{00000000-0002-0000-0100-000034000000}">
          <x14:formula1>
            <xm:f>'CC Formula (do not touch)'!$C$127:$C$139</xm:f>
          </x14:formula1>
          <xm:sqref>Z10</xm:sqref>
        </x14:dataValidation>
        <x14:dataValidation type="list" allowBlank="1" showErrorMessage="1" xr:uid="{00000000-0002-0000-0100-000038000000}">
          <x14:formula1>
            <xm:f>Validation!$C$2:$C$4</xm:f>
          </x14:formula1>
          <xm:sqref>F2:F15</xm:sqref>
        </x14:dataValidation>
        <x14:dataValidation type="list" allowBlank="1" showErrorMessage="1" xr:uid="{00000000-0002-0000-0100-00003B000000}">
          <x14:formula1>
            <xm:f>Validation!$F$2:$F$172</xm:f>
          </x14:formula1>
          <xm:sqref>O2:O15</xm:sqref>
        </x14:dataValidation>
        <x14:dataValidation type="list" allowBlank="1" showErrorMessage="1" xr:uid="{00000000-0002-0000-0100-00003D000000}">
          <x14:formula1>
            <xm:f>'CC Formula (do not touch)'!$G$1:$G$13</xm:f>
          </x14:formula1>
          <xm:sqref>Z3 Z7 Z14</xm:sqref>
        </x14:dataValidation>
        <x14:dataValidation type="list" allowBlank="1" showErrorMessage="1" xr:uid="{493ABF14-4518-443F-836E-0B09CC1814CC}">
          <x14:formula1>
            <xm:f>Validation!$J$2:$J$9</xm:f>
          </x14:formula1>
          <xm:sqref>S2:S16</xm:sqref>
        </x14:dataValidation>
        <x14:dataValidation type="list" allowBlank="1" showErrorMessage="1" xr:uid="{880ACC13-2080-4D23-8542-5C2DFD4F2C8C}">
          <x14:formula1>
            <xm:f>Validation!$I$2:$I$9</xm:f>
          </x14:formula1>
          <xm:sqref>R2:R16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defaultColWidth="14.453125" defaultRowHeight="15" customHeight="1" x14ac:dyDescent="0.35"/>
  <cols>
    <col min="1" max="1" width="8.6328125" customWidth="1"/>
    <col min="2" max="2" width="18.1796875" customWidth="1"/>
    <col min="3" max="3" width="28.81640625" customWidth="1"/>
    <col min="4" max="5" width="8.6328125" customWidth="1"/>
    <col min="6" max="6" width="27.36328125" customWidth="1"/>
    <col min="7" max="7" width="24.1796875" customWidth="1"/>
    <col min="8" max="8" width="8" customWidth="1"/>
    <col min="9" max="9" width="8.6328125" customWidth="1"/>
    <col min="10" max="10" width="23.453125" customWidth="1"/>
    <col min="11" max="11" width="28.1796875" customWidth="1"/>
    <col min="12" max="26" width="8.6328125" customWidth="1"/>
  </cols>
  <sheetData>
    <row r="1" spans="1:11" ht="14.25" customHeight="1" x14ac:dyDescent="0.35">
      <c r="A1" s="1" t="s">
        <v>0</v>
      </c>
      <c r="B1" s="1" t="s">
        <v>1</v>
      </c>
      <c r="C1" s="1" t="e">
        <f>IF(ISNUMBER(FIND(Arts2,'Outreach No &amp; Team Members List'!#REF!)),"",'Outreach No &amp; Team Members List'!#REF!&amp;Arts2)</f>
        <v>#REF!</v>
      </c>
      <c r="E1" s="1" t="s">
        <v>2</v>
      </c>
      <c r="F1" s="1" t="s">
        <v>1</v>
      </c>
      <c r="G1" s="1" t="str">
        <f>IF(ISNUMBER(FIND(Arts2,'Outreach No &amp; Team Members List'!$Z$7)),"",'Outreach No &amp; Team Members List'!$Z$7&amp;Arts2)</f>
        <v xml:space="preserve">Arts; </v>
      </c>
      <c r="I1" s="1" t="s">
        <v>3</v>
      </c>
      <c r="J1" s="1" t="s">
        <v>1</v>
      </c>
      <c r="K1" s="1" t="e">
        <f>IF(ISNUMBER(FIND(Arts2,'Outreach No &amp; Team Members List'!#REF!)),"",'Outreach No &amp; Team Members List'!#REF!&amp;Arts2)</f>
        <v>#REF!</v>
      </c>
    </row>
    <row r="2" spans="1:11" ht="14.25" customHeight="1" x14ac:dyDescent="0.35">
      <c r="B2" s="1" t="s">
        <v>72</v>
      </c>
      <c r="C2" s="1" t="e">
        <f>IF(ISNUMBER(FIND(Children,'Outreach No &amp; Team Members List'!#REF!)),"",'Outreach No &amp; Team Members List'!#REF!&amp;Children)</f>
        <v>#REF!</v>
      </c>
      <c r="F2" s="1" t="s">
        <v>72</v>
      </c>
      <c r="G2" s="1" t="str">
        <f>IF(ISNUMBER(FIND(Children,'Outreach No &amp; Team Members List'!$Z$7)),"",'Outreach No &amp; Team Members List'!$Z$7&amp;Children)</f>
        <v xml:space="preserve">Children; </v>
      </c>
      <c r="J2" s="1" t="s">
        <v>72</v>
      </c>
      <c r="K2" s="1" t="e">
        <f>IF(ISNUMBER(FIND(Children,'Outreach No &amp; Team Members List'!#REF!)),"",'Outreach No &amp; Team Members List'!#REF!&amp;Children)</f>
        <v>#REF!</v>
      </c>
    </row>
    <row r="3" spans="1:11" ht="14.25" customHeight="1" x14ac:dyDescent="0.35">
      <c r="B3" s="1" t="s">
        <v>73</v>
      </c>
      <c r="C3" s="1" t="e">
        <f>IF(ISNUMBER(FIND(Digital,'Outreach No &amp; Team Members List'!#REF!)),"",'Outreach No &amp; Team Members List'!#REF!&amp;Digital)</f>
        <v>#REF!</v>
      </c>
      <c r="F3" s="1" t="s">
        <v>73</v>
      </c>
      <c r="G3" s="1" t="str">
        <f>IF(ISNUMBER(FIND(Digital,'Outreach No &amp; Team Members List'!$Z$7)),"",'Outreach No &amp; Team Members List'!$Z$7&amp;Digital)</f>
        <v xml:space="preserve">Digital; </v>
      </c>
      <c r="J3" s="1" t="s">
        <v>73</v>
      </c>
      <c r="K3" s="1" t="e">
        <f>IF(ISNUMBER(FIND(Digital,'Outreach No &amp; Team Members List'!#REF!)),"",'Outreach No &amp; Team Members List'!#REF!&amp;Digital)</f>
        <v>#REF!</v>
      </c>
    </row>
    <row r="4" spans="1:11" ht="14.25" customHeight="1" x14ac:dyDescent="0.35">
      <c r="B4" s="1" t="s">
        <v>74</v>
      </c>
      <c r="C4" s="1" t="e">
        <f>IF(ISNUMBER(FIND(Education,'Outreach No &amp; Team Members List'!#REF!)),"",'Outreach No &amp; Team Members List'!#REF!&amp;Education)</f>
        <v>#REF!</v>
      </c>
      <c r="F4" s="1" t="s">
        <v>74</v>
      </c>
      <c r="G4" s="1" t="str">
        <f>IF(ISNUMBER(FIND(Education,'Outreach No &amp; Team Members List'!$Z$7)),"",'Outreach No &amp; Team Members List'!$Z$7&amp;Education)</f>
        <v xml:space="preserve">Education; </v>
      </c>
      <c r="J4" s="1" t="s">
        <v>74</v>
      </c>
      <c r="K4" s="1" t="e">
        <f>IF(ISNUMBER(FIND(Education,'Outreach No &amp; Team Members List'!#REF!)),"",'Outreach No &amp; Team Members List'!#REF!&amp;Education)</f>
        <v>#REF!</v>
      </c>
    </row>
    <row r="5" spans="1:11" ht="14.25" customHeight="1" x14ac:dyDescent="0.35">
      <c r="B5" s="1" t="s">
        <v>75</v>
      </c>
      <c r="C5" s="1" t="e">
        <f>IF(ISNUMBER(FIND(Eldercare,'Outreach No &amp; Team Members List'!#REF!)),"",'Outreach No &amp; Team Members List'!#REF!&amp;Eldercare)</f>
        <v>#REF!</v>
      </c>
      <c r="F5" s="1" t="s">
        <v>75</v>
      </c>
      <c r="G5" s="1" t="str">
        <f>IF(ISNUMBER(FIND(Eldercare,'Outreach No &amp; Team Members List'!$Z$7)),"",'Outreach No &amp; Team Members List'!$Z$7&amp;Eldercare)</f>
        <v xml:space="preserve">Eldercare; </v>
      </c>
      <c r="J5" s="1" t="s">
        <v>75</v>
      </c>
      <c r="K5" s="1" t="e">
        <f>IF(ISNUMBER(FIND(Eldercare,'Outreach No &amp; Team Members List'!#REF!)),"",'Outreach No &amp; Team Members List'!#REF!&amp;Eldercare)</f>
        <v>#REF!</v>
      </c>
    </row>
    <row r="6" spans="1:11" ht="14.25" customHeight="1" x14ac:dyDescent="0.35">
      <c r="B6" s="1" t="s">
        <v>8</v>
      </c>
      <c r="C6" s="1" t="e">
        <f>IF(ISNUMBER(FIND(Environment2,'Outreach No &amp; Team Members List'!#REF!)),"",'Outreach No &amp; Team Members List'!#REF!&amp;Environment2)</f>
        <v>#REF!</v>
      </c>
      <c r="F6" s="1" t="s">
        <v>8</v>
      </c>
      <c r="G6" s="1" t="str">
        <f>IF(ISNUMBER(FIND(Environment2,'Outreach No &amp; Team Members List'!$Z$7)),"",'Outreach No &amp; Team Members List'!$Z$7&amp;Environment2)</f>
        <v xml:space="preserve">Environment; </v>
      </c>
      <c r="J6" s="1" t="s">
        <v>8</v>
      </c>
      <c r="K6" s="1" t="e">
        <f>IF(ISNUMBER(FIND(Environment2,'Outreach No &amp; Team Members List'!#REF!)),"",'Outreach No &amp; Team Members List'!#REF!&amp;Environment2)</f>
        <v>#REF!</v>
      </c>
    </row>
    <row r="7" spans="1:11" ht="14.25" customHeight="1" x14ac:dyDescent="0.35">
      <c r="B7" s="1" t="s">
        <v>76</v>
      </c>
      <c r="C7" s="1" t="e">
        <f>IF(ISNUMBER(FIND(Families,'Outreach No &amp; Team Members List'!#REF!)),"",'Outreach No &amp; Team Members List'!#REF!&amp;Families)</f>
        <v>#REF!</v>
      </c>
      <c r="F7" s="1" t="s">
        <v>76</v>
      </c>
      <c r="G7" s="1" t="str">
        <f>IF(ISNUMBER(FIND(Families,'Outreach No &amp; Team Members List'!$Z$7)),"",'Outreach No &amp; Team Members List'!$Z$7&amp;Families)</f>
        <v xml:space="preserve">Families; </v>
      </c>
      <c r="J7" s="1" t="s">
        <v>76</v>
      </c>
      <c r="K7" s="1" t="e">
        <f>IF(ISNUMBER(FIND(Families,'Outreach No &amp; Team Members List'!#REF!)),"",'Outreach No &amp; Team Members List'!#REF!&amp;Families)</f>
        <v>#REF!</v>
      </c>
    </row>
    <row r="8" spans="1:11" ht="14.25" customHeight="1" x14ac:dyDescent="0.35">
      <c r="B8" s="1" t="s">
        <v>77</v>
      </c>
      <c r="C8" s="1" t="e">
        <f>IF(ISNUMBER(FIND(Health,'Outreach No &amp; Team Members List'!#REF!)),"",'Outreach No &amp; Team Members List'!#REF!&amp;Health)</f>
        <v>#REF!</v>
      </c>
      <c r="F8" s="1" t="s">
        <v>77</v>
      </c>
      <c r="G8" s="1" t="str">
        <f>IF(ISNUMBER(FIND(Health,'Outreach No &amp; Team Members List'!$Z$7)),"",'Outreach No &amp; Team Members List'!$Z$7&amp;Health)</f>
        <v xml:space="preserve">Health; </v>
      </c>
      <c r="J8" s="1" t="s">
        <v>77</v>
      </c>
      <c r="K8" s="1" t="e">
        <f>IF(ISNUMBER(FIND(Health,'Outreach No &amp; Team Members List'!#REF!)),"",'Outreach No &amp; Team Members List'!#REF!&amp;Health)</f>
        <v>#REF!</v>
      </c>
    </row>
    <row r="9" spans="1:11" ht="14.25" customHeight="1" x14ac:dyDescent="0.35">
      <c r="B9" s="1" t="s">
        <v>78</v>
      </c>
      <c r="C9" s="1" t="e">
        <f>IF(ISNUMBER(FIND(Heritage,'Outreach No &amp; Team Members List'!#REF!)),"",'Outreach No &amp; Team Members List'!#REF!&amp;Heritage)</f>
        <v>#REF!</v>
      </c>
      <c r="F9" s="1" t="s">
        <v>78</v>
      </c>
      <c r="G9" s="1" t="str">
        <f>IF(ISNUMBER(FIND(Heritage,'Outreach No &amp; Team Members List'!$Z$7)),"",'Outreach No &amp; Team Members List'!$Z$7&amp;Heritage)</f>
        <v xml:space="preserve">Heritage; </v>
      </c>
      <c r="J9" s="1" t="s">
        <v>78</v>
      </c>
      <c r="K9" s="1" t="e">
        <f>IF(ISNUMBER(FIND(Heritage,'Outreach No &amp; Team Members List'!#REF!)),"",'Outreach No &amp; Team Members List'!#REF!&amp;Heritage)</f>
        <v>#REF!</v>
      </c>
    </row>
    <row r="10" spans="1:11" ht="14.25" customHeight="1" x14ac:dyDescent="0.35">
      <c r="B10" s="1" t="s">
        <v>79</v>
      </c>
      <c r="C10" s="1" t="e">
        <f>IF(ISNUMBER(FIND(SpecialNeeds,'Outreach No &amp; Team Members List'!#REF!)),"",'Outreach No &amp; Team Members List'!#REF!&amp;SpecialNeeds)</f>
        <v>#REF!</v>
      </c>
      <c r="F10" s="1" t="s">
        <v>79</v>
      </c>
      <c r="G10" s="1" t="str">
        <f>IF(ISNUMBER(FIND(SpecialNeeds,'Outreach No &amp; Team Members List'!$Z$7)),"",'Outreach No &amp; Team Members List'!$Z$7&amp;SpecialNeeds)</f>
        <v xml:space="preserve">SpecialNeeds; </v>
      </c>
      <c r="J10" s="1" t="s">
        <v>79</v>
      </c>
      <c r="K10" s="1" t="e">
        <f>IF(ISNUMBER(FIND(SpecialNeeds,'Outreach No &amp; Team Members List'!#REF!)),"",'Outreach No &amp; Team Members List'!#REF!&amp;SpecialNeeds)</f>
        <v>#REF!</v>
      </c>
    </row>
    <row r="11" spans="1:11" ht="14.25" customHeight="1" x14ac:dyDescent="0.35">
      <c r="B11" s="1" t="s">
        <v>4</v>
      </c>
      <c r="C11" s="1" t="e">
        <f>IF(ISNUMBER(FIND(Sports2,'Outreach No &amp; Team Members List'!#REF!)),"",'Outreach No &amp; Team Members List'!#REF!&amp;Sports2)</f>
        <v>#REF!</v>
      </c>
      <c r="F11" s="1" t="s">
        <v>4</v>
      </c>
      <c r="G11" s="1" t="str">
        <f>IF(ISNUMBER(FIND(Sports2,'Outreach No &amp; Team Members List'!$Z$7)),"",'Outreach No &amp; Team Members List'!$Z$7&amp;Sports2)</f>
        <v xml:space="preserve">Sports; </v>
      </c>
      <c r="J11" s="1" t="s">
        <v>4</v>
      </c>
      <c r="K11" s="1" t="e">
        <f>IF(ISNUMBER(FIND(Sports2,'Outreach No &amp; Team Members List'!#REF!)),"",'Outreach No &amp; Team Members List'!#REF!&amp;Sports2)</f>
        <v>#REF!</v>
      </c>
    </row>
    <row r="12" spans="1:11" ht="14.25" customHeight="1" x14ac:dyDescent="0.35">
      <c r="B12" s="1" t="s">
        <v>80</v>
      </c>
      <c r="C12" s="1" t="e">
        <f>IF(ISNUMBER(FIND(Youth,'Outreach No &amp; Team Members List'!#REF!)),"",'Outreach No &amp; Team Members List'!#REF!&amp;Youth)</f>
        <v>#REF!</v>
      </c>
      <c r="F12" s="1" t="s">
        <v>80</v>
      </c>
      <c r="G12" s="1" t="str">
        <f>IF(ISNUMBER(FIND(Youth,'Outreach No &amp; Team Members List'!$Z$7)),"",'Outreach No &amp; Team Members List'!$Z$7&amp;Youth)</f>
        <v xml:space="preserve">Youth; </v>
      </c>
      <c r="J12" s="1" t="s">
        <v>80</v>
      </c>
      <c r="K12" s="1" t="e">
        <f>IF(ISNUMBER(FIND(Youth,'Outreach No &amp; Team Members List'!#REF!)),"",'Outreach No &amp; Team Members List'!#REF!&amp;Youth)</f>
        <v>#REF!</v>
      </c>
    </row>
    <row r="13" spans="1:11" ht="14.25" customHeight="1" x14ac:dyDescent="0.35">
      <c r="B13" s="1" t="s">
        <v>13</v>
      </c>
      <c r="C13" s="1" t="e">
        <f>IF(ISNUMBER(FIND(Others,'Outreach No &amp; Team Members List'!#REF!)),"",'Outreach No &amp; Team Members List'!#REF!&amp;Others)</f>
        <v>#REF!</v>
      </c>
      <c r="F13" s="1" t="s">
        <v>13</v>
      </c>
      <c r="G13" s="1" t="str">
        <f>IF(ISNUMBER(FIND(Others,'Outreach No &amp; Team Members List'!$Z$7)),"",'Outreach No &amp; Team Members List'!$Z$7&amp;Others)</f>
        <v xml:space="preserve">Others; </v>
      </c>
      <c r="J13" s="1" t="s">
        <v>13</v>
      </c>
      <c r="K13" s="1" t="e">
        <f>IF(ISNUMBER(FIND(Others,'Outreach No &amp; Team Members List'!#REF!)),"",'Outreach No &amp; Team Members List'!#REF!&amp;Others)</f>
        <v>#REF!</v>
      </c>
    </row>
    <row r="14" spans="1:11" ht="14.25" customHeight="1" x14ac:dyDescent="0.35"/>
    <row r="15" spans="1:11" ht="14.25" customHeight="1" x14ac:dyDescent="0.35">
      <c r="A15" s="1" t="s">
        <v>14</v>
      </c>
      <c r="B15" s="1" t="s">
        <v>1</v>
      </c>
      <c r="C15" s="1" t="e">
        <f>IF(ISNUMBER(FIND(Arts2,#REF!)),"",#REF!&amp;Arts2)</f>
        <v>#REF!</v>
      </c>
      <c r="E15" s="1" t="s">
        <v>15</v>
      </c>
      <c r="F15" s="1" t="s">
        <v>1</v>
      </c>
      <c r="G15" s="1" t="str">
        <f>IF(ISNUMBER(FIND(Arts2,'Outreach No &amp; Team Members List'!$Z$3)),"",'Outreach No &amp; Team Members List'!$Z$3&amp;Arts2)</f>
        <v xml:space="preserve">Arts; </v>
      </c>
      <c r="I15" s="1" t="s">
        <v>16</v>
      </c>
      <c r="J15" s="1" t="s">
        <v>1</v>
      </c>
      <c r="K15" s="1" t="e">
        <f>IF(ISNUMBER(FIND(Arts2,'Outreach No &amp; Team Members List'!#REF!)),"",'Outreach No &amp; Team Members List'!#REF!&amp;Arts2)</f>
        <v>#REF!</v>
      </c>
    </row>
    <row r="16" spans="1:11" ht="14.25" customHeight="1" x14ac:dyDescent="0.35">
      <c r="B16" s="1" t="s">
        <v>72</v>
      </c>
      <c r="C16" s="1" t="e">
        <f>IF(ISNUMBER(FIND(Children,#REF!)),"",#REF!&amp;Children)</f>
        <v>#REF!</v>
      </c>
      <c r="F16" s="1" t="s">
        <v>72</v>
      </c>
      <c r="G16" s="1" t="str">
        <f>IF(ISNUMBER(FIND(Children,'Outreach No &amp; Team Members List'!$Z$3)),"",'Outreach No &amp; Team Members List'!$Z$3&amp;Children)</f>
        <v xml:space="preserve">Children; </v>
      </c>
      <c r="J16" s="1" t="s">
        <v>72</v>
      </c>
      <c r="K16" s="1" t="e">
        <f>IF(ISNUMBER(FIND(Children,'Outreach No &amp; Team Members List'!#REF!)),"",'Outreach No &amp; Team Members List'!#REF!&amp;Children)</f>
        <v>#REF!</v>
      </c>
    </row>
    <row r="17" spans="1:11" ht="14.25" customHeight="1" x14ac:dyDescent="0.35">
      <c r="B17" s="1" t="s">
        <v>73</v>
      </c>
      <c r="C17" s="1" t="e">
        <f>IF(ISNUMBER(FIND(Digital,#REF!)),"",#REF!&amp;Digital)</f>
        <v>#REF!</v>
      </c>
      <c r="F17" s="1" t="s">
        <v>73</v>
      </c>
      <c r="G17" s="1" t="str">
        <f>IF(ISNUMBER(FIND(Digital,'Outreach No &amp; Team Members List'!$Z$3)),"",'Outreach No &amp; Team Members List'!$Z$3&amp;Digital)</f>
        <v xml:space="preserve">Digital; </v>
      </c>
      <c r="J17" s="1" t="s">
        <v>73</v>
      </c>
      <c r="K17" s="1" t="e">
        <f>IF(ISNUMBER(FIND(Digital,'Outreach No &amp; Team Members List'!#REF!)),"",'Outreach No &amp; Team Members List'!#REF!&amp;Digital)</f>
        <v>#REF!</v>
      </c>
    </row>
    <row r="18" spans="1:11" ht="14.25" customHeight="1" x14ac:dyDescent="0.35">
      <c r="B18" s="1" t="s">
        <v>74</v>
      </c>
      <c r="C18" s="1" t="e">
        <f>IF(ISNUMBER(FIND(Education,#REF!)),"",#REF!&amp;Education)</f>
        <v>#REF!</v>
      </c>
      <c r="F18" s="1" t="s">
        <v>74</v>
      </c>
      <c r="G18" s="1" t="str">
        <f>IF(ISNUMBER(FIND(Education,'Outreach No &amp; Team Members List'!$Z$3)),"",'Outreach No &amp; Team Members List'!$Z$3&amp;Education)</f>
        <v xml:space="preserve">Education; </v>
      </c>
      <c r="J18" s="1" t="s">
        <v>74</v>
      </c>
      <c r="K18" s="1" t="e">
        <f>IF(ISNUMBER(FIND(Education,'Outreach No &amp; Team Members List'!#REF!)),"",'Outreach No &amp; Team Members List'!#REF!&amp;Education)</f>
        <v>#REF!</v>
      </c>
    </row>
    <row r="19" spans="1:11" ht="14.25" customHeight="1" x14ac:dyDescent="0.35">
      <c r="B19" s="1" t="s">
        <v>75</v>
      </c>
      <c r="C19" s="1" t="e">
        <f>IF(ISNUMBER(FIND(Eldercare,#REF!)),"",#REF!&amp;Eldercare)</f>
        <v>#REF!</v>
      </c>
      <c r="F19" s="1" t="s">
        <v>75</v>
      </c>
      <c r="G19" s="1" t="str">
        <f>IF(ISNUMBER(FIND(Eldercare,'Outreach No &amp; Team Members List'!$Z$3)),"",'Outreach No &amp; Team Members List'!$Z$3&amp;Eldercare)</f>
        <v xml:space="preserve">Eldercare; </v>
      </c>
      <c r="J19" s="1" t="s">
        <v>75</v>
      </c>
      <c r="K19" s="1" t="e">
        <f>IF(ISNUMBER(FIND(Eldercare,'Outreach No &amp; Team Members List'!#REF!)),"",'Outreach No &amp; Team Members List'!#REF!&amp;Eldercare)</f>
        <v>#REF!</v>
      </c>
    </row>
    <row r="20" spans="1:11" ht="14.25" customHeight="1" x14ac:dyDescent="0.35">
      <c r="B20" s="1" t="s">
        <v>8</v>
      </c>
      <c r="C20" s="1" t="e">
        <f>IF(ISNUMBER(FIND(Environment2,#REF!)),"",#REF!&amp;Environment2)</f>
        <v>#REF!</v>
      </c>
      <c r="F20" s="1" t="s">
        <v>8</v>
      </c>
      <c r="G20" s="1" t="str">
        <f>IF(ISNUMBER(FIND(Environment2,'Outreach No &amp; Team Members List'!$Z$3)),"",'Outreach No &amp; Team Members List'!$Z$3&amp;Environment2)</f>
        <v xml:space="preserve">Environment; </v>
      </c>
      <c r="J20" s="1" t="s">
        <v>8</v>
      </c>
      <c r="K20" s="1" t="e">
        <f>IF(ISNUMBER(FIND(Environment2,'Outreach No &amp; Team Members List'!#REF!)),"",'Outreach No &amp; Team Members List'!#REF!&amp;Environment2)</f>
        <v>#REF!</v>
      </c>
    </row>
    <row r="21" spans="1:11" ht="14.25" customHeight="1" x14ac:dyDescent="0.35">
      <c r="B21" s="1" t="s">
        <v>76</v>
      </c>
      <c r="C21" s="1" t="e">
        <f>IF(ISNUMBER(FIND(Families,#REF!)),"",#REF!&amp;Families)</f>
        <v>#REF!</v>
      </c>
      <c r="F21" s="1" t="s">
        <v>76</v>
      </c>
      <c r="G21" s="1" t="str">
        <f>IF(ISNUMBER(FIND(Families,'Outreach No &amp; Team Members List'!$Z$3)),"",'Outreach No &amp; Team Members List'!$Z$3&amp;Families)</f>
        <v xml:space="preserve">Families; </v>
      </c>
      <c r="J21" s="1" t="s">
        <v>76</v>
      </c>
      <c r="K21" s="1" t="e">
        <f>IF(ISNUMBER(FIND(Families,'Outreach No &amp; Team Members List'!#REF!)),"",'Outreach No &amp; Team Members List'!#REF!&amp;Families)</f>
        <v>#REF!</v>
      </c>
    </row>
    <row r="22" spans="1:11" ht="14.25" customHeight="1" x14ac:dyDescent="0.35">
      <c r="B22" s="1" t="s">
        <v>77</v>
      </c>
      <c r="C22" s="1" t="e">
        <f>IF(ISNUMBER(FIND(Health,#REF!)),"",#REF!&amp;Health)</f>
        <v>#REF!</v>
      </c>
      <c r="F22" s="1" t="s">
        <v>77</v>
      </c>
      <c r="G22" s="1" t="str">
        <f>IF(ISNUMBER(FIND(Health,'Outreach No &amp; Team Members List'!$Z$3)),"",'Outreach No &amp; Team Members List'!$Z$3&amp;Health)</f>
        <v xml:space="preserve">Health; </v>
      </c>
      <c r="J22" s="1" t="s">
        <v>77</v>
      </c>
      <c r="K22" s="1" t="e">
        <f>IF(ISNUMBER(FIND(Health,'Outreach No &amp; Team Members List'!#REF!)),"",'Outreach No &amp; Team Members List'!#REF!&amp;Health)</f>
        <v>#REF!</v>
      </c>
    </row>
    <row r="23" spans="1:11" ht="14.25" customHeight="1" x14ac:dyDescent="0.35">
      <c r="B23" s="1" t="s">
        <v>78</v>
      </c>
      <c r="C23" s="1" t="e">
        <f>IF(ISNUMBER(FIND(Heritage,#REF!)),"",#REF!&amp;Heritage)</f>
        <v>#REF!</v>
      </c>
      <c r="F23" s="1" t="s">
        <v>78</v>
      </c>
      <c r="G23" s="1" t="str">
        <f>IF(ISNUMBER(FIND(Heritage,'Outreach No &amp; Team Members List'!$Z$3)),"",'Outreach No &amp; Team Members List'!$Z$3&amp;Heritage)</f>
        <v xml:space="preserve">Heritage; </v>
      </c>
      <c r="J23" s="1" t="s">
        <v>78</v>
      </c>
      <c r="K23" s="1" t="e">
        <f>IF(ISNUMBER(FIND(Heritage,'Outreach No &amp; Team Members List'!#REF!)),"",'Outreach No &amp; Team Members List'!#REF!&amp;Heritage)</f>
        <v>#REF!</v>
      </c>
    </row>
    <row r="24" spans="1:11" ht="14.25" customHeight="1" x14ac:dyDescent="0.35">
      <c r="B24" s="1" t="s">
        <v>79</v>
      </c>
      <c r="C24" s="1" t="e">
        <f>IF(ISNUMBER(FIND(SpecialNeeds,#REF!)),"",#REF!&amp;SpecialNeeds)</f>
        <v>#REF!</v>
      </c>
      <c r="F24" s="1" t="s">
        <v>79</v>
      </c>
      <c r="G24" s="1" t="str">
        <f>IF(ISNUMBER(FIND(SpecialNeeds,'Outreach No &amp; Team Members List'!$Z$3)),"",'Outreach No &amp; Team Members List'!$Z$3&amp;SpecialNeeds)</f>
        <v xml:space="preserve">SpecialNeeds; </v>
      </c>
      <c r="J24" s="1" t="s">
        <v>79</v>
      </c>
      <c r="K24" s="1" t="e">
        <f>IF(ISNUMBER(FIND(SpecialNeeds,'Outreach No &amp; Team Members List'!#REF!)),"",'Outreach No &amp; Team Members List'!#REF!&amp;SpecialNeeds)</f>
        <v>#REF!</v>
      </c>
    </row>
    <row r="25" spans="1:11" ht="14.25" customHeight="1" x14ac:dyDescent="0.35">
      <c r="B25" s="1" t="s">
        <v>4</v>
      </c>
      <c r="C25" s="1" t="e">
        <f>IF(ISNUMBER(FIND(Sports2,#REF!)),"",#REF!&amp;Sports2)</f>
        <v>#REF!</v>
      </c>
      <c r="F25" s="1" t="s">
        <v>4</v>
      </c>
      <c r="G25" s="1" t="str">
        <f>IF(ISNUMBER(FIND(Sports2,'Outreach No &amp; Team Members List'!$Z$3)),"",'Outreach No &amp; Team Members List'!$Z$3&amp;Sports2)</f>
        <v xml:space="preserve">Sports; </v>
      </c>
      <c r="J25" s="1" t="s">
        <v>4</v>
      </c>
      <c r="K25" s="1" t="e">
        <f>IF(ISNUMBER(FIND(Sports2,'Outreach No &amp; Team Members List'!#REF!)),"",'Outreach No &amp; Team Members List'!#REF!&amp;Sports2)</f>
        <v>#REF!</v>
      </c>
    </row>
    <row r="26" spans="1:11" ht="14.25" customHeight="1" x14ac:dyDescent="0.35">
      <c r="B26" s="1" t="s">
        <v>80</v>
      </c>
      <c r="C26" s="1" t="e">
        <f>IF(ISNUMBER(FIND(Youth,#REF!)),"",#REF!&amp;Youth)</f>
        <v>#REF!</v>
      </c>
      <c r="F26" s="1" t="s">
        <v>80</v>
      </c>
      <c r="G26" s="1" t="str">
        <f>IF(ISNUMBER(FIND(Youth,'Outreach No &amp; Team Members List'!$Z$3)),"",'Outreach No &amp; Team Members List'!$Z$3&amp;Youth)</f>
        <v xml:space="preserve">Youth; </v>
      </c>
      <c r="J26" s="1" t="s">
        <v>80</v>
      </c>
      <c r="K26" s="1" t="e">
        <f>IF(ISNUMBER(FIND(Youth,'Outreach No &amp; Team Members List'!#REF!)),"",'Outreach No &amp; Team Members List'!#REF!&amp;Youth)</f>
        <v>#REF!</v>
      </c>
    </row>
    <row r="27" spans="1:11" ht="14.25" customHeight="1" x14ac:dyDescent="0.35">
      <c r="B27" s="1" t="s">
        <v>13</v>
      </c>
      <c r="C27" s="1" t="e">
        <f>IF(ISNUMBER(FIND(Others,#REF!)),"",#REF!&amp;Others)</f>
        <v>#REF!</v>
      </c>
      <c r="F27" s="1" t="s">
        <v>13</v>
      </c>
      <c r="G27" s="1" t="str">
        <f>IF(ISNUMBER(FIND(Others,'Outreach No &amp; Team Members List'!$Z$3)),"",'Outreach No &amp; Team Members List'!$Z$3&amp;Others)</f>
        <v xml:space="preserve">Others; </v>
      </c>
      <c r="J27" s="1" t="s">
        <v>13</v>
      </c>
      <c r="K27" s="1" t="e">
        <f>IF(ISNUMBER(FIND(Others,'Outreach No &amp; Team Members List'!#REF!)),"",'Outreach No &amp; Team Members List'!#REF!&amp;Others)</f>
        <v>#REF!</v>
      </c>
    </row>
    <row r="28" spans="1:11" ht="14.25" customHeight="1" x14ac:dyDescent="0.35"/>
    <row r="29" spans="1:11" ht="14.25" customHeight="1" x14ac:dyDescent="0.35">
      <c r="A29" s="1" t="s">
        <v>17</v>
      </c>
      <c r="B29" s="1" t="s">
        <v>1</v>
      </c>
      <c r="C29" s="1" t="str">
        <f>IF(ISNUMBER(FIND(Arts2,'Outreach No &amp; Team Members List'!$Z$2)),"",'Outreach No &amp; Team Members List'!$Z$2&amp;Arts2)</f>
        <v xml:space="preserve">Arts; </v>
      </c>
      <c r="E29" s="1" t="s">
        <v>18</v>
      </c>
      <c r="F29" s="1" t="s">
        <v>1</v>
      </c>
      <c r="G29" s="1" t="str">
        <f>IF(ISNUMBER(FIND(Arts2,'Outreach No &amp; Team Members List'!$Z$4)),"",'Outreach No &amp; Team Members List'!$Z$4&amp;Arts2)</f>
        <v xml:space="preserve">Arts; </v>
      </c>
      <c r="I29" s="1" t="s">
        <v>19</v>
      </c>
      <c r="J29" s="1" t="s">
        <v>1</v>
      </c>
      <c r="K29" s="1" t="e">
        <f>IF(ISNUMBER(FIND(Arts2,'Outreach No &amp; Team Members List'!#REF!)),"",'Outreach No &amp; Team Members List'!#REF!&amp;Arts2)</f>
        <v>#REF!</v>
      </c>
    </row>
    <row r="30" spans="1:11" ht="14.25" customHeight="1" x14ac:dyDescent="0.35">
      <c r="B30" s="1" t="s">
        <v>72</v>
      </c>
      <c r="C30" s="1" t="str">
        <f>IF(ISNUMBER(FIND(Children,'Outreach No &amp; Team Members List'!$Z$2)),"",'Outreach No &amp; Team Members List'!$Z$2&amp;Children)</f>
        <v xml:space="preserve">Children; </v>
      </c>
      <c r="F30" s="1" t="s">
        <v>72</v>
      </c>
      <c r="G30" s="1" t="str">
        <f>IF(ISNUMBER(FIND(Children,'Outreach No &amp; Team Members List'!$Z$4)),"",'Outreach No &amp; Team Members List'!$Z$4&amp;Children)</f>
        <v xml:space="preserve">Children; </v>
      </c>
      <c r="J30" s="1" t="s">
        <v>72</v>
      </c>
      <c r="K30" s="1" t="e">
        <f>IF(ISNUMBER(FIND(Children,'Outreach No &amp; Team Members List'!#REF!)),"",'Outreach No &amp; Team Members List'!#REF!&amp;Children)</f>
        <v>#REF!</v>
      </c>
    </row>
    <row r="31" spans="1:11" ht="14.25" customHeight="1" x14ac:dyDescent="0.35">
      <c r="B31" s="1" t="s">
        <v>73</v>
      </c>
      <c r="C31" s="1" t="str">
        <f>IF(ISNUMBER(FIND(Digital,'Outreach No &amp; Team Members List'!$Z$2)),"",'Outreach No &amp; Team Members List'!$Z$2&amp;Digital)</f>
        <v xml:space="preserve">Digital; </v>
      </c>
      <c r="F31" s="1" t="s">
        <v>73</v>
      </c>
      <c r="G31" s="1" t="str">
        <f>IF(ISNUMBER(FIND(Digital,'Outreach No &amp; Team Members List'!$Z$4)),"",'Outreach No &amp; Team Members List'!$Z$4&amp;Digital)</f>
        <v xml:space="preserve">Digital; </v>
      </c>
      <c r="J31" s="1" t="s">
        <v>73</v>
      </c>
      <c r="K31" s="1" t="e">
        <f>IF(ISNUMBER(FIND(Digital,'Outreach No &amp; Team Members List'!#REF!)),"",'Outreach No &amp; Team Members List'!#REF!&amp;Digital)</f>
        <v>#REF!</v>
      </c>
    </row>
    <row r="32" spans="1:11" ht="14.25" customHeight="1" x14ac:dyDescent="0.35">
      <c r="B32" s="1" t="s">
        <v>74</v>
      </c>
      <c r="C32" s="1" t="str">
        <f>IF(ISNUMBER(FIND(Education,'Outreach No &amp; Team Members List'!$Z$2)),"",'Outreach No &amp; Team Members List'!$Z$2&amp;Education)</f>
        <v xml:space="preserve">Education; </v>
      </c>
      <c r="F32" s="1" t="s">
        <v>74</v>
      </c>
      <c r="G32" s="1" t="str">
        <f>IF(ISNUMBER(FIND(Education,'Outreach No &amp; Team Members List'!$Z$4)),"",'Outreach No &amp; Team Members List'!$Z$4&amp;Education)</f>
        <v xml:space="preserve">Education; </v>
      </c>
      <c r="J32" s="1" t="s">
        <v>74</v>
      </c>
      <c r="K32" s="1" t="e">
        <f>IF(ISNUMBER(FIND(Education,'Outreach No &amp; Team Members List'!#REF!)),"",'Outreach No &amp; Team Members List'!#REF!&amp;Education)</f>
        <v>#REF!</v>
      </c>
    </row>
    <row r="33" spans="1:11" ht="14.25" customHeight="1" x14ac:dyDescent="0.35">
      <c r="B33" s="1" t="s">
        <v>75</v>
      </c>
      <c r="C33" s="1" t="str">
        <f>IF(ISNUMBER(FIND(Eldercare,'Outreach No &amp; Team Members List'!$Z$2)),"",'Outreach No &amp; Team Members List'!$Z$2&amp;Eldercare)</f>
        <v xml:space="preserve">Eldercare; </v>
      </c>
      <c r="F33" s="1" t="s">
        <v>75</v>
      </c>
      <c r="G33" s="1" t="str">
        <f>IF(ISNUMBER(FIND(Eldercare,'Outreach No &amp; Team Members List'!$Z$4)),"",'Outreach No &amp; Team Members List'!$Z$4&amp;Eldercare)</f>
        <v xml:space="preserve">Eldercare; </v>
      </c>
      <c r="J33" s="1" t="s">
        <v>75</v>
      </c>
      <c r="K33" s="1" t="e">
        <f>IF(ISNUMBER(FIND(Eldercare,'Outreach No &amp; Team Members List'!#REF!)),"",'Outreach No &amp; Team Members List'!#REF!&amp;Eldercare)</f>
        <v>#REF!</v>
      </c>
    </row>
    <row r="34" spans="1:11" ht="14.25" customHeight="1" x14ac:dyDescent="0.35">
      <c r="B34" s="1" t="s">
        <v>8</v>
      </c>
      <c r="C34" s="1" t="str">
        <f>IF(ISNUMBER(FIND(Environment2,'Outreach No &amp; Team Members List'!$Z$2)),"",'Outreach No &amp; Team Members List'!$Z$2&amp;Environment2)</f>
        <v xml:space="preserve">Environment; </v>
      </c>
      <c r="F34" s="1" t="s">
        <v>8</v>
      </c>
      <c r="G34" s="1" t="str">
        <f>IF(ISNUMBER(FIND(Environment2,'Outreach No &amp; Team Members List'!$Z$4)),"",'Outreach No &amp; Team Members List'!$Z$4&amp;Environment2)</f>
        <v xml:space="preserve">Environment; </v>
      </c>
      <c r="J34" s="1" t="s">
        <v>8</v>
      </c>
      <c r="K34" s="1" t="e">
        <f>IF(ISNUMBER(FIND(Environment2,'Outreach No &amp; Team Members List'!#REF!)),"",'Outreach No &amp; Team Members List'!#REF!&amp;Environment2)</f>
        <v>#REF!</v>
      </c>
    </row>
    <row r="35" spans="1:11" ht="14.25" customHeight="1" x14ac:dyDescent="0.35">
      <c r="B35" s="1" t="s">
        <v>76</v>
      </c>
      <c r="C35" s="1" t="str">
        <f>IF(ISNUMBER(FIND(Families,'Outreach No &amp; Team Members List'!$Z$2)),"",'Outreach No &amp; Team Members List'!$Z$2&amp;Families)</f>
        <v xml:space="preserve">Families; </v>
      </c>
      <c r="F35" s="1" t="s">
        <v>76</v>
      </c>
      <c r="G35" s="1" t="str">
        <f>IF(ISNUMBER(FIND(Families,'Outreach No &amp; Team Members List'!$Z$4)),"",'Outreach No &amp; Team Members List'!$Z$4&amp;Families)</f>
        <v xml:space="preserve">Families; </v>
      </c>
      <c r="J35" s="1" t="s">
        <v>76</v>
      </c>
      <c r="K35" s="1" t="e">
        <f>IF(ISNUMBER(FIND(Families,'Outreach No &amp; Team Members List'!#REF!)),"",'Outreach No &amp; Team Members List'!#REF!&amp;Families)</f>
        <v>#REF!</v>
      </c>
    </row>
    <row r="36" spans="1:11" ht="14.25" customHeight="1" x14ac:dyDescent="0.35">
      <c r="B36" s="1" t="s">
        <v>77</v>
      </c>
      <c r="C36" s="1" t="str">
        <f>IF(ISNUMBER(FIND(Health,'Outreach No &amp; Team Members List'!$Z$2)),"",'Outreach No &amp; Team Members List'!$Z$2&amp;Health)</f>
        <v xml:space="preserve">Health; </v>
      </c>
      <c r="F36" s="1" t="s">
        <v>77</v>
      </c>
      <c r="G36" s="1" t="str">
        <f>IF(ISNUMBER(FIND(Health,'Outreach No &amp; Team Members List'!$Z$4)),"",'Outreach No &amp; Team Members List'!$Z$4&amp;Health)</f>
        <v xml:space="preserve">Health; </v>
      </c>
      <c r="J36" s="1" t="s">
        <v>77</v>
      </c>
      <c r="K36" s="1" t="e">
        <f>IF(ISNUMBER(FIND(Health,'Outreach No &amp; Team Members List'!#REF!)),"",'Outreach No &amp; Team Members List'!#REF!&amp;Health)</f>
        <v>#REF!</v>
      </c>
    </row>
    <row r="37" spans="1:11" ht="14.25" customHeight="1" x14ac:dyDescent="0.35">
      <c r="B37" s="1" t="s">
        <v>78</v>
      </c>
      <c r="C37" s="1" t="str">
        <f>IF(ISNUMBER(FIND(Heritage,'Outreach No &amp; Team Members List'!$Z$2)),"",'Outreach No &amp; Team Members List'!$Z$2&amp;Heritage)</f>
        <v xml:space="preserve">Heritage; </v>
      </c>
      <c r="F37" s="1" t="s">
        <v>78</v>
      </c>
      <c r="G37" s="1" t="str">
        <f>IF(ISNUMBER(FIND(Heritage,'Outreach No &amp; Team Members List'!$Z$4)),"",'Outreach No &amp; Team Members List'!$Z$4&amp;Heritage)</f>
        <v xml:space="preserve">Heritage; </v>
      </c>
      <c r="J37" s="1" t="s">
        <v>78</v>
      </c>
      <c r="K37" s="1" t="e">
        <f>IF(ISNUMBER(FIND(Heritage,'Outreach No &amp; Team Members List'!#REF!)),"",'Outreach No &amp; Team Members List'!#REF!&amp;Heritage)</f>
        <v>#REF!</v>
      </c>
    </row>
    <row r="38" spans="1:11" ht="14.25" customHeight="1" x14ac:dyDescent="0.35">
      <c r="B38" s="1" t="s">
        <v>79</v>
      </c>
      <c r="C38" s="1" t="str">
        <f>IF(ISNUMBER(FIND(SpecialNeeds,'Outreach No &amp; Team Members List'!$Z$2)),"",'Outreach No &amp; Team Members List'!$Z$2&amp;SpecialNeeds)</f>
        <v xml:space="preserve">SpecialNeeds; </v>
      </c>
      <c r="F38" s="1" t="s">
        <v>79</v>
      </c>
      <c r="G38" s="1" t="str">
        <f>IF(ISNUMBER(FIND(SpecialNeeds,'Outreach No &amp; Team Members List'!$Z$4)),"",'Outreach No &amp; Team Members List'!$Z$4&amp;SpecialNeeds)</f>
        <v xml:space="preserve">SpecialNeeds; </v>
      </c>
      <c r="J38" s="1" t="s">
        <v>79</v>
      </c>
      <c r="K38" s="1" t="e">
        <f>IF(ISNUMBER(FIND(SpecialNeeds,'Outreach No &amp; Team Members List'!#REF!)),"",'Outreach No &amp; Team Members List'!#REF!&amp;SpecialNeeds)</f>
        <v>#REF!</v>
      </c>
    </row>
    <row r="39" spans="1:11" ht="14.25" customHeight="1" x14ac:dyDescent="0.35">
      <c r="B39" s="1" t="s">
        <v>4</v>
      </c>
      <c r="C39" s="1" t="str">
        <f>IF(ISNUMBER(FIND(Sports2,'Outreach No &amp; Team Members List'!$Z$2)),"",'Outreach No &amp; Team Members List'!$Z$2&amp;Sports2)</f>
        <v xml:space="preserve">Sports; </v>
      </c>
      <c r="F39" s="1" t="s">
        <v>4</v>
      </c>
      <c r="G39" s="1" t="str">
        <f>IF(ISNUMBER(FIND(Sports2,'Outreach No &amp; Team Members List'!$Z$4)),"",'Outreach No &amp; Team Members List'!$Z$4&amp;Sports2)</f>
        <v xml:space="preserve">Sports; </v>
      </c>
      <c r="J39" s="1" t="s">
        <v>4</v>
      </c>
      <c r="K39" s="1" t="e">
        <f>IF(ISNUMBER(FIND(Sports2,'Outreach No &amp; Team Members List'!#REF!)),"",'Outreach No &amp; Team Members List'!#REF!&amp;Sports2)</f>
        <v>#REF!</v>
      </c>
    </row>
    <row r="40" spans="1:11" ht="14.25" customHeight="1" x14ac:dyDescent="0.35">
      <c r="B40" s="1" t="s">
        <v>80</v>
      </c>
      <c r="C40" s="1" t="str">
        <f>IF(ISNUMBER(FIND(Youth,'Outreach No &amp; Team Members List'!$Z$2)),"",'Outreach No &amp; Team Members List'!$Z$2&amp;Youth)</f>
        <v xml:space="preserve">Youth; </v>
      </c>
      <c r="F40" s="1" t="s">
        <v>80</v>
      </c>
      <c r="G40" s="1" t="str">
        <f>IF(ISNUMBER(FIND(Youth,'Outreach No &amp; Team Members List'!$Z$4)),"",'Outreach No &amp; Team Members List'!$Z$4&amp;Youth)</f>
        <v xml:space="preserve">Youth; </v>
      </c>
      <c r="J40" s="1" t="s">
        <v>80</v>
      </c>
      <c r="K40" s="1" t="e">
        <f>IF(ISNUMBER(FIND(Youth,'Outreach No &amp; Team Members List'!#REF!)),"",'Outreach No &amp; Team Members List'!#REF!&amp;Youth)</f>
        <v>#REF!</v>
      </c>
    </row>
    <row r="41" spans="1:11" ht="14.25" customHeight="1" x14ac:dyDescent="0.35">
      <c r="B41" s="1" t="s">
        <v>13</v>
      </c>
      <c r="C41" s="1" t="str">
        <f>IF(ISNUMBER(FIND(Others,'Outreach No &amp; Team Members List'!$Z$2)),"",'Outreach No &amp; Team Members List'!$Z$2&amp;Others)</f>
        <v xml:space="preserve">Others; </v>
      </c>
      <c r="F41" s="1" t="s">
        <v>13</v>
      </c>
      <c r="G41" s="1" t="str">
        <f>IF(ISNUMBER(FIND(Others,'Outreach No &amp; Team Members List'!$Z$4)),"",'Outreach No &amp; Team Members List'!$Z$4&amp;Others)</f>
        <v xml:space="preserve">Others; </v>
      </c>
      <c r="J41" s="1" t="s">
        <v>13</v>
      </c>
      <c r="K41" s="1" t="e">
        <f>IF(ISNUMBER(FIND(Others,'Outreach No &amp; Team Members List'!#REF!)),"",'Outreach No &amp; Team Members List'!#REF!&amp;Others)</f>
        <v>#REF!</v>
      </c>
    </row>
    <row r="42" spans="1:11" ht="14.25" customHeight="1" x14ac:dyDescent="0.35"/>
    <row r="43" spans="1:11" ht="14.25" customHeight="1" x14ac:dyDescent="0.35">
      <c r="A43" s="1" t="s">
        <v>20</v>
      </c>
      <c r="B43" s="1" t="s">
        <v>1</v>
      </c>
      <c r="C43" s="1" t="str">
        <f>IF(ISNUMBER(FIND(Arts2,'Outreach No &amp; Team Members List'!$Z$12)),"",'Outreach No &amp; Team Members List'!$Z$12&amp;Arts2)</f>
        <v xml:space="preserve">Arts; </v>
      </c>
      <c r="E43" s="1" t="s">
        <v>21</v>
      </c>
      <c r="F43" s="1" t="s">
        <v>1</v>
      </c>
      <c r="G43" s="1" t="str">
        <f>IF(ISNUMBER(FIND(Arts2,'Outreach No &amp; Team Members List'!$Z$14)),"",'Outreach No &amp; Team Members List'!$Z$14&amp;Arts2)</f>
        <v xml:space="preserve">Arts; </v>
      </c>
      <c r="I43" s="1" t="s">
        <v>22</v>
      </c>
      <c r="J43" s="1" t="s">
        <v>1</v>
      </c>
      <c r="K43" s="1" t="e">
        <f>IF(ISNUMBER(FIND(Arts2,'Outreach No &amp; Team Members List'!#REF!)),"",'Outreach No &amp; Team Members List'!#REF!&amp;Arts2)</f>
        <v>#REF!</v>
      </c>
    </row>
    <row r="44" spans="1:11" ht="14.25" customHeight="1" x14ac:dyDescent="0.35">
      <c r="B44" s="1" t="s">
        <v>72</v>
      </c>
      <c r="C44" s="1" t="str">
        <f>IF(ISNUMBER(FIND(Children,'Outreach No &amp; Team Members List'!$Z$12)),"",'Outreach No &amp; Team Members List'!$Z$12&amp;Children)</f>
        <v xml:space="preserve">Children; </v>
      </c>
      <c r="F44" s="1" t="s">
        <v>72</v>
      </c>
      <c r="G44" s="1" t="str">
        <f>IF(ISNUMBER(FIND(Children,'Outreach No &amp; Team Members List'!$Z$14)),"",'Outreach No &amp; Team Members List'!$Z$14&amp;Children)</f>
        <v xml:space="preserve">Children; </v>
      </c>
      <c r="J44" s="1" t="s">
        <v>72</v>
      </c>
      <c r="K44" s="1" t="e">
        <f>IF(ISNUMBER(FIND(Children,'Outreach No &amp; Team Members List'!#REF!)),"",'Outreach No &amp; Team Members List'!#REF!&amp;Children)</f>
        <v>#REF!</v>
      </c>
    </row>
    <row r="45" spans="1:11" ht="14.25" customHeight="1" x14ac:dyDescent="0.35">
      <c r="B45" s="1" t="s">
        <v>73</v>
      </c>
      <c r="C45" s="1" t="str">
        <f>IF(ISNUMBER(FIND(Digital,'Outreach No &amp; Team Members List'!$Z$12)),"",'Outreach No &amp; Team Members List'!$Z$12&amp;Digital)</f>
        <v xml:space="preserve">Digital; </v>
      </c>
      <c r="F45" s="1" t="s">
        <v>73</v>
      </c>
      <c r="G45" s="1" t="str">
        <f>IF(ISNUMBER(FIND(Digital,'Outreach No &amp; Team Members List'!$Z$14)),"",'Outreach No &amp; Team Members List'!$Z$14&amp;Digital)</f>
        <v xml:space="preserve">Digital; </v>
      </c>
      <c r="J45" s="1" t="s">
        <v>73</v>
      </c>
      <c r="K45" s="1" t="e">
        <f>IF(ISNUMBER(FIND(Digital,'Outreach No &amp; Team Members List'!#REF!)),"",'Outreach No &amp; Team Members List'!#REF!&amp;Digital)</f>
        <v>#REF!</v>
      </c>
    </row>
    <row r="46" spans="1:11" ht="14.25" customHeight="1" x14ac:dyDescent="0.35">
      <c r="B46" s="1" t="s">
        <v>74</v>
      </c>
      <c r="C46" s="1" t="str">
        <f>IF(ISNUMBER(FIND(Education,'Outreach No &amp; Team Members List'!$Z$12)),"",'Outreach No &amp; Team Members List'!$Z$12&amp;Education)</f>
        <v xml:space="preserve">Education; </v>
      </c>
      <c r="F46" s="1" t="s">
        <v>74</v>
      </c>
      <c r="G46" s="1" t="str">
        <f>IF(ISNUMBER(FIND(Education,'Outreach No &amp; Team Members List'!$Z$14)),"",'Outreach No &amp; Team Members List'!$Z$14&amp;Education)</f>
        <v xml:space="preserve">Education; </v>
      </c>
      <c r="J46" s="1" t="s">
        <v>74</v>
      </c>
      <c r="K46" s="1" t="e">
        <f>IF(ISNUMBER(FIND(Education,'Outreach No &amp; Team Members List'!#REF!)),"",'Outreach No &amp; Team Members List'!#REF!&amp;Education)</f>
        <v>#REF!</v>
      </c>
    </row>
    <row r="47" spans="1:11" ht="14.25" customHeight="1" x14ac:dyDescent="0.35">
      <c r="B47" s="1" t="s">
        <v>75</v>
      </c>
      <c r="C47" s="1" t="str">
        <f>IF(ISNUMBER(FIND(Eldercare,'Outreach No &amp; Team Members List'!$Z$12)),"",'Outreach No &amp; Team Members List'!$Z$12&amp;Eldercare)</f>
        <v xml:space="preserve">Eldercare; </v>
      </c>
      <c r="F47" s="1" t="s">
        <v>75</v>
      </c>
      <c r="G47" s="1" t="str">
        <f>IF(ISNUMBER(FIND(Eldercare,'Outreach No &amp; Team Members List'!$Z$14)),"",'Outreach No &amp; Team Members List'!$Z$14&amp;Eldercare)</f>
        <v xml:space="preserve">Eldercare; </v>
      </c>
      <c r="J47" s="1" t="s">
        <v>75</v>
      </c>
      <c r="K47" s="1" t="e">
        <f>IF(ISNUMBER(FIND(Eldercare,'Outreach No &amp; Team Members List'!#REF!)),"",'Outreach No &amp; Team Members List'!#REF!&amp;Eldercare)</f>
        <v>#REF!</v>
      </c>
    </row>
    <row r="48" spans="1:11" ht="14.25" customHeight="1" x14ac:dyDescent="0.35">
      <c r="B48" s="1" t="s">
        <v>8</v>
      </c>
      <c r="C48" s="1" t="str">
        <f>IF(ISNUMBER(FIND(Environment2,'Outreach No &amp; Team Members List'!$Z$12)),"",'Outreach No &amp; Team Members List'!$Z$12&amp;Environment2)</f>
        <v xml:space="preserve">Environment; </v>
      </c>
      <c r="F48" s="1" t="s">
        <v>8</v>
      </c>
      <c r="G48" s="1" t="str">
        <f>IF(ISNUMBER(FIND(Environment2,'Outreach No &amp; Team Members List'!$Z$14)),"",'Outreach No &amp; Team Members List'!$Z$14&amp;Environment2)</f>
        <v xml:space="preserve">Environment; </v>
      </c>
      <c r="J48" s="1" t="s">
        <v>8</v>
      </c>
      <c r="K48" s="1" t="e">
        <f>IF(ISNUMBER(FIND(Environment2,'Outreach No &amp; Team Members List'!#REF!)),"",'Outreach No &amp; Team Members List'!#REF!&amp;Environment2)</f>
        <v>#REF!</v>
      </c>
    </row>
    <row r="49" spans="1:11" ht="14.25" customHeight="1" x14ac:dyDescent="0.35">
      <c r="B49" s="1" t="s">
        <v>76</v>
      </c>
      <c r="C49" s="1" t="str">
        <f>IF(ISNUMBER(FIND(Families,'Outreach No &amp; Team Members List'!$Z$12)),"",'Outreach No &amp; Team Members List'!$Z$12&amp;Families)</f>
        <v xml:space="preserve">Families; </v>
      </c>
      <c r="F49" s="1" t="s">
        <v>76</v>
      </c>
      <c r="G49" s="1" t="str">
        <f>IF(ISNUMBER(FIND(Families,'Outreach No &amp; Team Members List'!$Z$14)),"",'Outreach No &amp; Team Members List'!$Z$14&amp;Families)</f>
        <v xml:space="preserve">Families; </v>
      </c>
      <c r="J49" s="1" t="s">
        <v>76</v>
      </c>
      <c r="K49" s="1" t="e">
        <f>IF(ISNUMBER(FIND(Families,'Outreach No &amp; Team Members List'!#REF!)),"",'Outreach No &amp; Team Members List'!#REF!&amp;Families)</f>
        <v>#REF!</v>
      </c>
    </row>
    <row r="50" spans="1:11" ht="14.25" customHeight="1" x14ac:dyDescent="0.35">
      <c r="B50" s="1" t="s">
        <v>77</v>
      </c>
      <c r="C50" s="1" t="str">
        <f>IF(ISNUMBER(FIND(Health,'Outreach No &amp; Team Members List'!$Z$12)),"",'Outreach No &amp; Team Members List'!$Z$12&amp;Health)</f>
        <v xml:space="preserve">Health; </v>
      </c>
      <c r="F50" s="1" t="s">
        <v>77</v>
      </c>
      <c r="G50" s="1" t="str">
        <f>IF(ISNUMBER(FIND(Health,'Outreach No &amp; Team Members List'!$Z$14)),"",'Outreach No &amp; Team Members List'!$Z$14&amp;Health)</f>
        <v xml:space="preserve">Health; </v>
      </c>
      <c r="J50" s="1" t="s">
        <v>77</v>
      </c>
      <c r="K50" s="1" t="e">
        <f>IF(ISNUMBER(FIND(Health,'Outreach No &amp; Team Members List'!#REF!)),"",'Outreach No &amp; Team Members List'!#REF!&amp;Health)</f>
        <v>#REF!</v>
      </c>
    </row>
    <row r="51" spans="1:11" ht="14.25" customHeight="1" x14ac:dyDescent="0.35">
      <c r="B51" s="1" t="s">
        <v>78</v>
      </c>
      <c r="C51" s="1" t="str">
        <f>IF(ISNUMBER(FIND(Heritage,'Outreach No &amp; Team Members List'!$Z$12)),"",'Outreach No &amp; Team Members List'!$Z$12&amp;Heritage)</f>
        <v xml:space="preserve">Heritage; </v>
      </c>
      <c r="F51" s="1" t="s">
        <v>78</v>
      </c>
      <c r="G51" s="1" t="str">
        <f>IF(ISNUMBER(FIND(Heritage,'Outreach No &amp; Team Members List'!$Z$14)),"",'Outreach No &amp; Team Members List'!$Z$14&amp;Heritage)</f>
        <v xml:space="preserve">Heritage; </v>
      </c>
      <c r="J51" s="1" t="s">
        <v>78</v>
      </c>
      <c r="K51" s="1" t="e">
        <f>IF(ISNUMBER(FIND(Heritage,'Outreach No &amp; Team Members List'!#REF!)),"",'Outreach No &amp; Team Members List'!#REF!&amp;Heritage)</f>
        <v>#REF!</v>
      </c>
    </row>
    <row r="52" spans="1:11" ht="14.25" customHeight="1" x14ac:dyDescent="0.35">
      <c r="B52" s="1" t="s">
        <v>79</v>
      </c>
      <c r="C52" s="1" t="str">
        <f>IF(ISNUMBER(FIND(SpecialNeeds,'Outreach No &amp; Team Members List'!$Z$12)),"",'Outreach No &amp; Team Members List'!$Z$12&amp;SpecialNeeds)</f>
        <v xml:space="preserve">SpecialNeeds; </v>
      </c>
      <c r="F52" s="1" t="s">
        <v>79</v>
      </c>
      <c r="G52" s="1" t="str">
        <f>IF(ISNUMBER(FIND(SpecialNeeds,'Outreach No &amp; Team Members List'!$Z$14)),"",'Outreach No &amp; Team Members List'!$Z$14&amp;SpecialNeeds)</f>
        <v xml:space="preserve">SpecialNeeds; </v>
      </c>
      <c r="J52" s="1" t="s">
        <v>79</v>
      </c>
      <c r="K52" s="1" t="e">
        <f>IF(ISNUMBER(FIND(SpecialNeeds,'Outreach No &amp; Team Members List'!#REF!)),"",'Outreach No &amp; Team Members List'!#REF!&amp;SpecialNeeds)</f>
        <v>#REF!</v>
      </c>
    </row>
    <row r="53" spans="1:11" ht="14.25" customHeight="1" x14ac:dyDescent="0.35">
      <c r="B53" s="1" t="s">
        <v>4</v>
      </c>
      <c r="C53" s="1" t="str">
        <f>IF(ISNUMBER(FIND(Sports2,'Outreach No &amp; Team Members List'!$Z$12)),"",'Outreach No &amp; Team Members List'!$Z$12&amp;Sports2)</f>
        <v xml:space="preserve">Sports; </v>
      </c>
      <c r="F53" s="1" t="s">
        <v>4</v>
      </c>
      <c r="G53" s="1" t="str">
        <f>IF(ISNUMBER(FIND(Sports2,'Outreach No &amp; Team Members List'!$Z$14)),"",'Outreach No &amp; Team Members List'!$Z$14&amp;Sports2)</f>
        <v xml:space="preserve">Sports; </v>
      </c>
      <c r="J53" s="1" t="s">
        <v>4</v>
      </c>
      <c r="K53" s="1" t="e">
        <f>IF(ISNUMBER(FIND(Sports2,'Outreach No &amp; Team Members List'!#REF!)),"",'Outreach No &amp; Team Members List'!#REF!&amp;Sports2)</f>
        <v>#REF!</v>
      </c>
    </row>
    <row r="54" spans="1:11" ht="14.25" customHeight="1" x14ac:dyDescent="0.35">
      <c r="B54" s="1" t="s">
        <v>80</v>
      </c>
      <c r="C54" s="1" t="str">
        <f>IF(ISNUMBER(FIND(Youth,'Outreach No &amp; Team Members List'!$Z$12)),"",'Outreach No &amp; Team Members List'!$Z$12&amp;Youth)</f>
        <v xml:space="preserve">Youth; </v>
      </c>
      <c r="F54" s="1" t="s">
        <v>80</v>
      </c>
      <c r="G54" s="1" t="str">
        <f>IF(ISNUMBER(FIND(Youth,'Outreach No &amp; Team Members List'!$Z$14)),"",'Outreach No &amp; Team Members List'!$Z$14&amp;Youth)</f>
        <v xml:space="preserve">Youth; </v>
      </c>
      <c r="J54" s="1" t="s">
        <v>80</v>
      </c>
      <c r="K54" s="1" t="e">
        <f>IF(ISNUMBER(FIND(Youth,'Outreach No &amp; Team Members List'!#REF!)),"",'Outreach No &amp; Team Members List'!#REF!&amp;Youth)</f>
        <v>#REF!</v>
      </c>
    </row>
    <row r="55" spans="1:11" ht="14.25" customHeight="1" x14ac:dyDescent="0.35">
      <c r="B55" s="1" t="s">
        <v>13</v>
      </c>
      <c r="C55" s="1" t="str">
        <f>IF(ISNUMBER(FIND(Others,'Outreach No &amp; Team Members List'!$Z$12)),"",'Outreach No &amp; Team Members List'!$Z$12&amp;Others)</f>
        <v xml:space="preserve">Others; </v>
      </c>
      <c r="F55" s="1" t="s">
        <v>13</v>
      </c>
      <c r="G55" s="1" t="str">
        <f>IF(ISNUMBER(FIND(Others,'Outreach No &amp; Team Members List'!$Z$14)),"",'Outreach No &amp; Team Members List'!$Z$14&amp;Others)</f>
        <v xml:space="preserve">Others; </v>
      </c>
      <c r="J55" s="1" t="s">
        <v>13</v>
      </c>
      <c r="K55" s="1" t="e">
        <f>IF(ISNUMBER(FIND(Others,'Outreach No &amp; Team Members List'!#REF!)),"",'Outreach No &amp; Team Members List'!#REF!&amp;Others)</f>
        <v>#REF!</v>
      </c>
    </row>
    <row r="56" spans="1:11" ht="14.25" customHeight="1" x14ac:dyDescent="0.35"/>
    <row r="57" spans="1:11" ht="14.25" customHeight="1" x14ac:dyDescent="0.35">
      <c r="A57" s="1" t="s">
        <v>23</v>
      </c>
      <c r="B57" s="1" t="s">
        <v>1</v>
      </c>
      <c r="C57" s="1" t="str">
        <f>IF(ISNUMBER(FIND(Arts2,'Outreach No &amp; Team Members List'!$Z$8)),"",'Outreach No &amp; Team Members List'!$Z$8&amp;Arts2)</f>
        <v xml:space="preserve">Arts; </v>
      </c>
      <c r="E57" s="1" t="s">
        <v>24</v>
      </c>
      <c r="F57" s="1" t="s">
        <v>1</v>
      </c>
      <c r="G57" s="1" t="str">
        <f>IF(ISNUMBER(FIND(Arts2,'Outreach No &amp; Team Members List'!$Z$9)),"",'Outreach No &amp; Team Members List'!$Z$9&amp;Arts2)</f>
        <v xml:space="preserve">Arts; </v>
      </c>
      <c r="I57" s="1" t="s">
        <v>25</v>
      </c>
      <c r="J57" s="1" t="s">
        <v>1</v>
      </c>
      <c r="K57" s="1" t="e">
        <f>IF(ISNUMBER(FIND(Arts2,'Outreach No &amp; Team Members List'!#REF!)),"",'Outreach No &amp; Team Members List'!#REF!&amp;Arts2)</f>
        <v>#REF!</v>
      </c>
    </row>
    <row r="58" spans="1:11" ht="14.25" customHeight="1" x14ac:dyDescent="0.35">
      <c r="B58" s="1" t="s">
        <v>72</v>
      </c>
      <c r="C58" s="1" t="str">
        <f>IF(ISNUMBER(FIND(Children,'Outreach No &amp; Team Members List'!$Z$8)),"",'Outreach No &amp; Team Members List'!$Z$8&amp;Children)</f>
        <v xml:space="preserve">Children; </v>
      </c>
      <c r="F58" s="1" t="s">
        <v>72</v>
      </c>
      <c r="G58" s="1" t="str">
        <f>IF(ISNUMBER(FIND(Children,'Outreach No &amp; Team Members List'!$Z$9)),"",'Outreach No &amp; Team Members List'!$Z$9&amp;Children)</f>
        <v xml:space="preserve">Children; </v>
      </c>
      <c r="J58" s="1" t="s">
        <v>72</v>
      </c>
      <c r="K58" s="1" t="e">
        <f>IF(ISNUMBER(FIND(Children,'Outreach No &amp; Team Members List'!#REF!)),"",'Outreach No &amp; Team Members List'!#REF!&amp;Children)</f>
        <v>#REF!</v>
      </c>
    </row>
    <row r="59" spans="1:11" ht="14.25" customHeight="1" x14ac:dyDescent="0.35">
      <c r="B59" s="1" t="s">
        <v>73</v>
      </c>
      <c r="C59" s="1" t="str">
        <f>IF(ISNUMBER(FIND(Digital,'Outreach No &amp; Team Members List'!$Z$8)),"",'Outreach No &amp; Team Members List'!$Z$8&amp;Digital)</f>
        <v xml:space="preserve">Digital; </v>
      </c>
      <c r="F59" s="1" t="s">
        <v>73</v>
      </c>
      <c r="G59" s="1" t="str">
        <f>IF(ISNUMBER(FIND(Digital,'Outreach No &amp; Team Members List'!$Z$9)),"",'Outreach No &amp; Team Members List'!$Z$9&amp;Digital)</f>
        <v xml:space="preserve">Digital; </v>
      </c>
      <c r="J59" s="1" t="s">
        <v>73</v>
      </c>
      <c r="K59" s="1" t="e">
        <f>IF(ISNUMBER(FIND(Digital,'Outreach No &amp; Team Members List'!#REF!)),"",'Outreach No &amp; Team Members List'!#REF!&amp;Digital)</f>
        <v>#REF!</v>
      </c>
    </row>
    <row r="60" spans="1:11" ht="14.25" customHeight="1" x14ac:dyDescent="0.35">
      <c r="B60" s="1" t="s">
        <v>74</v>
      </c>
      <c r="C60" s="1" t="str">
        <f>IF(ISNUMBER(FIND(Education,'Outreach No &amp; Team Members List'!$Z$8)),"",'Outreach No &amp; Team Members List'!$Z$8&amp;Education)</f>
        <v xml:space="preserve">Education; </v>
      </c>
      <c r="F60" s="1" t="s">
        <v>74</v>
      </c>
      <c r="G60" s="1" t="str">
        <f>IF(ISNUMBER(FIND(Education,'Outreach No &amp; Team Members List'!$Z$9)),"",'Outreach No &amp; Team Members List'!$Z$9&amp;Education)</f>
        <v xml:space="preserve">Education; </v>
      </c>
      <c r="J60" s="1" t="s">
        <v>74</v>
      </c>
      <c r="K60" s="1" t="e">
        <f>IF(ISNUMBER(FIND(Education,'Outreach No &amp; Team Members List'!#REF!)),"",'Outreach No &amp; Team Members List'!#REF!&amp;Education)</f>
        <v>#REF!</v>
      </c>
    </row>
    <row r="61" spans="1:11" ht="14.25" customHeight="1" x14ac:dyDescent="0.35">
      <c r="B61" s="1" t="s">
        <v>75</v>
      </c>
      <c r="C61" s="1" t="str">
        <f>IF(ISNUMBER(FIND(Eldercare,'Outreach No &amp; Team Members List'!$Z$8)),"",'Outreach No &amp; Team Members List'!$Z$8&amp;Eldercare)</f>
        <v xml:space="preserve">Eldercare; </v>
      </c>
      <c r="F61" s="1" t="s">
        <v>75</v>
      </c>
      <c r="G61" s="1" t="str">
        <f>IF(ISNUMBER(FIND(Eldercare,'Outreach No &amp; Team Members List'!$Z$9)),"",'Outreach No &amp; Team Members List'!$Z$9&amp;Eldercare)</f>
        <v xml:space="preserve">Eldercare; </v>
      </c>
      <c r="J61" s="1" t="s">
        <v>75</v>
      </c>
      <c r="K61" s="1" t="e">
        <f>IF(ISNUMBER(FIND(Eldercare,'Outreach No &amp; Team Members List'!#REF!)),"",'Outreach No &amp; Team Members List'!#REF!&amp;Eldercare)</f>
        <v>#REF!</v>
      </c>
    </row>
    <row r="62" spans="1:11" ht="14.25" customHeight="1" x14ac:dyDescent="0.35">
      <c r="B62" s="1" t="s">
        <v>8</v>
      </c>
      <c r="C62" s="1" t="str">
        <f>IF(ISNUMBER(FIND(Environment2,'Outreach No &amp; Team Members List'!$Z$8)),"",'Outreach No &amp; Team Members List'!$Z$8&amp;Environment2)</f>
        <v xml:space="preserve">Environment; </v>
      </c>
      <c r="F62" s="1" t="s">
        <v>8</v>
      </c>
      <c r="G62" s="1" t="str">
        <f>IF(ISNUMBER(FIND(Environment2,'Outreach No &amp; Team Members List'!$Z$9)),"",'Outreach No &amp; Team Members List'!$Z$9&amp;Environment2)</f>
        <v xml:space="preserve">Environment; </v>
      </c>
      <c r="J62" s="1" t="s">
        <v>8</v>
      </c>
      <c r="K62" s="1" t="e">
        <f>IF(ISNUMBER(FIND(Environment2,'Outreach No &amp; Team Members List'!#REF!)),"",'Outreach No &amp; Team Members List'!#REF!&amp;Environment2)</f>
        <v>#REF!</v>
      </c>
    </row>
    <row r="63" spans="1:11" ht="14.25" customHeight="1" x14ac:dyDescent="0.35">
      <c r="B63" s="1" t="s">
        <v>76</v>
      </c>
      <c r="C63" s="1" t="str">
        <f>IF(ISNUMBER(FIND(Families,'Outreach No &amp; Team Members List'!$Z$8)),"",'Outreach No &amp; Team Members List'!$Z$8&amp;Families)</f>
        <v xml:space="preserve">Families; </v>
      </c>
      <c r="F63" s="1" t="s">
        <v>76</v>
      </c>
      <c r="G63" s="1" t="str">
        <f>IF(ISNUMBER(FIND(Families,'Outreach No &amp; Team Members List'!$Z$9)),"",'Outreach No &amp; Team Members List'!$Z$9&amp;Families)</f>
        <v xml:space="preserve">Families; </v>
      </c>
      <c r="J63" s="1" t="s">
        <v>76</v>
      </c>
      <c r="K63" s="1" t="e">
        <f>IF(ISNUMBER(FIND(Families,'Outreach No &amp; Team Members List'!#REF!)),"",'Outreach No &amp; Team Members List'!#REF!&amp;Families)</f>
        <v>#REF!</v>
      </c>
    </row>
    <row r="64" spans="1:11" ht="14.25" customHeight="1" x14ac:dyDescent="0.35">
      <c r="B64" s="1" t="s">
        <v>77</v>
      </c>
      <c r="C64" s="1" t="str">
        <f>IF(ISNUMBER(FIND(Health,'Outreach No &amp; Team Members List'!$Z$8)),"",'Outreach No &amp; Team Members List'!$Z$8&amp;Health)</f>
        <v xml:space="preserve">Health; </v>
      </c>
      <c r="F64" s="1" t="s">
        <v>77</v>
      </c>
      <c r="G64" s="1" t="str">
        <f>IF(ISNUMBER(FIND(Health,'Outreach No &amp; Team Members List'!$Z$9)),"",'Outreach No &amp; Team Members List'!$Z$9&amp;Health)</f>
        <v xml:space="preserve">Health; </v>
      </c>
      <c r="J64" s="1" t="s">
        <v>77</v>
      </c>
      <c r="K64" s="1" t="e">
        <f>IF(ISNUMBER(FIND(Health,'Outreach No &amp; Team Members List'!#REF!)),"",'Outreach No &amp; Team Members List'!#REF!&amp;Health)</f>
        <v>#REF!</v>
      </c>
    </row>
    <row r="65" spans="1:11" ht="14.25" customHeight="1" x14ac:dyDescent="0.35">
      <c r="B65" s="1" t="s">
        <v>78</v>
      </c>
      <c r="C65" s="1" t="str">
        <f>IF(ISNUMBER(FIND(Heritage,'Outreach No &amp; Team Members List'!$Z$8)),"",'Outreach No &amp; Team Members List'!$Z$8&amp;Heritage)</f>
        <v xml:space="preserve">Heritage; </v>
      </c>
      <c r="F65" s="1" t="s">
        <v>78</v>
      </c>
      <c r="G65" s="1" t="str">
        <f>IF(ISNUMBER(FIND(Heritage,'Outreach No &amp; Team Members List'!$Z$9)),"",'Outreach No &amp; Team Members List'!$Z$9&amp;Heritage)</f>
        <v xml:space="preserve">Heritage; </v>
      </c>
      <c r="J65" s="1" t="s">
        <v>78</v>
      </c>
      <c r="K65" s="1" t="e">
        <f>IF(ISNUMBER(FIND(Heritage,'Outreach No &amp; Team Members List'!#REF!)),"",'Outreach No &amp; Team Members List'!#REF!&amp;Heritage)</f>
        <v>#REF!</v>
      </c>
    </row>
    <row r="66" spans="1:11" ht="14.25" customHeight="1" x14ac:dyDescent="0.35">
      <c r="B66" s="1" t="s">
        <v>79</v>
      </c>
      <c r="C66" s="1" t="str">
        <f>IF(ISNUMBER(FIND(SpecialNeeds,'Outreach No &amp; Team Members List'!$Z$8)),"",'Outreach No &amp; Team Members List'!$Z$8&amp;SpecialNeeds)</f>
        <v xml:space="preserve">SpecialNeeds; </v>
      </c>
      <c r="F66" s="1" t="s">
        <v>79</v>
      </c>
      <c r="G66" s="1" t="str">
        <f>IF(ISNUMBER(FIND(SpecialNeeds,'Outreach No &amp; Team Members List'!$Z$9)),"",'Outreach No &amp; Team Members List'!$Z$9&amp;SpecialNeeds)</f>
        <v xml:space="preserve">SpecialNeeds; </v>
      </c>
      <c r="J66" s="1" t="s">
        <v>79</v>
      </c>
      <c r="K66" s="1" t="e">
        <f>IF(ISNUMBER(FIND(SpecialNeeds,'Outreach No &amp; Team Members List'!#REF!)),"",'Outreach No &amp; Team Members List'!#REF!&amp;SpecialNeeds)</f>
        <v>#REF!</v>
      </c>
    </row>
    <row r="67" spans="1:11" ht="14.25" customHeight="1" x14ac:dyDescent="0.35">
      <c r="B67" s="1" t="s">
        <v>4</v>
      </c>
      <c r="C67" s="1" t="str">
        <f>IF(ISNUMBER(FIND(Sports2,'Outreach No &amp; Team Members List'!$Z$8)),"",'Outreach No &amp; Team Members List'!$Z$8&amp;Sports2)</f>
        <v xml:space="preserve">Sports; </v>
      </c>
      <c r="F67" s="1" t="s">
        <v>4</v>
      </c>
      <c r="G67" s="1" t="str">
        <f>IF(ISNUMBER(FIND(Sports2,'Outreach No &amp; Team Members List'!$Z$9)),"",'Outreach No &amp; Team Members List'!$Z$9&amp;Sports2)</f>
        <v xml:space="preserve">Sports; </v>
      </c>
      <c r="J67" s="1" t="s">
        <v>4</v>
      </c>
      <c r="K67" s="1" t="e">
        <f>IF(ISNUMBER(FIND(Sports2,'Outreach No &amp; Team Members List'!#REF!)),"",'Outreach No &amp; Team Members List'!#REF!&amp;Sports2)</f>
        <v>#REF!</v>
      </c>
    </row>
    <row r="68" spans="1:11" ht="14.25" customHeight="1" x14ac:dyDescent="0.35">
      <c r="B68" s="1" t="s">
        <v>80</v>
      </c>
      <c r="C68" s="1" t="str">
        <f>IF(ISNUMBER(FIND(Youth,'Outreach No &amp; Team Members List'!$Z$8)),"",'Outreach No &amp; Team Members List'!$Z$8&amp;Youth)</f>
        <v xml:space="preserve">Youth; </v>
      </c>
      <c r="F68" s="1" t="s">
        <v>80</v>
      </c>
      <c r="G68" s="1" t="str">
        <f>IF(ISNUMBER(FIND(Youth,'Outreach No &amp; Team Members List'!$Z$9)),"",'Outreach No &amp; Team Members List'!$Z$9&amp;Youth)</f>
        <v xml:space="preserve">Youth; </v>
      </c>
      <c r="J68" s="1" t="s">
        <v>80</v>
      </c>
      <c r="K68" s="1" t="e">
        <f>IF(ISNUMBER(FIND(Youth,'Outreach No &amp; Team Members List'!#REF!)),"",'Outreach No &amp; Team Members List'!#REF!&amp;Youth)</f>
        <v>#REF!</v>
      </c>
    </row>
    <row r="69" spans="1:11" ht="14.25" customHeight="1" x14ac:dyDescent="0.35">
      <c r="B69" s="1" t="s">
        <v>13</v>
      </c>
      <c r="C69" s="1" t="str">
        <f>IF(ISNUMBER(FIND(Others,'Outreach No &amp; Team Members List'!$Z$8)),"",'Outreach No &amp; Team Members List'!$Z$8&amp;Others)</f>
        <v xml:space="preserve">Others; </v>
      </c>
      <c r="F69" s="1" t="s">
        <v>13</v>
      </c>
      <c r="G69" s="1" t="str">
        <f>IF(ISNUMBER(FIND(Others,'Outreach No &amp; Team Members List'!$Z$9)),"",'Outreach No &amp; Team Members List'!$Z$9&amp;Others)</f>
        <v xml:space="preserve">Others; </v>
      </c>
      <c r="J69" s="1" t="s">
        <v>13</v>
      </c>
      <c r="K69" s="1" t="e">
        <f>IF(ISNUMBER(FIND(Others,'Outreach No &amp; Team Members List'!#REF!)),"",'Outreach No &amp; Team Members List'!#REF!&amp;Others)</f>
        <v>#REF!</v>
      </c>
    </row>
    <row r="70" spans="1:11" ht="14.25" customHeight="1" x14ac:dyDescent="0.35"/>
    <row r="71" spans="1:11" ht="14.25" customHeight="1" x14ac:dyDescent="0.35">
      <c r="A71" s="1" t="s">
        <v>26</v>
      </c>
      <c r="B71" s="1" t="s">
        <v>1</v>
      </c>
      <c r="C71" s="1" t="str">
        <f>IF(ISNUMBER(FIND(Arts2,'Outreach No &amp; Team Members List'!$Z$15)),"",'Outreach No &amp; Team Members List'!$Z$15&amp;Arts2)</f>
        <v xml:space="preserve">Arts; </v>
      </c>
      <c r="E71" s="1" t="s">
        <v>27</v>
      </c>
      <c r="F71" s="1" t="s">
        <v>1</v>
      </c>
      <c r="G71" s="1" t="e">
        <f>IF(ISNUMBER(FIND(Arts2,#REF!)),"",#REF!&amp;Arts2)</f>
        <v>#REF!</v>
      </c>
      <c r="I71" s="1" t="s">
        <v>28</v>
      </c>
      <c r="J71" s="1" t="s">
        <v>1</v>
      </c>
      <c r="K71" s="1" t="e">
        <f>IF(ISNUMBER(FIND(Arts2,'Outreach No &amp; Team Members List'!#REF!)),"",'Outreach No &amp; Team Members List'!#REF!&amp;Arts2)</f>
        <v>#REF!</v>
      </c>
    </row>
    <row r="72" spans="1:11" ht="14.25" customHeight="1" x14ac:dyDescent="0.35">
      <c r="B72" s="1" t="s">
        <v>72</v>
      </c>
      <c r="C72" s="1" t="str">
        <f>IF(ISNUMBER(FIND(Children,'Outreach No &amp; Team Members List'!$Z$15)),"",'Outreach No &amp; Team Members List'!$Z$15&amp;Children)</f>
        <v xml:space="preserve">Children; </v>
      </c>
      <c r="F72" s="1" t="s">
        <v>72</v>
      </c>
      <c r="G72" s="1" t="e">
        <f>IF(ISNUMBER(FIND(Children,#REF!)),"",#REF!&amp;Children)</f>
        <v>#REF!</v>
      </c>
      <c r="J72" s="1" t="s">
        <v>72</v>
      </c>
      <c r="K72" s="1" t="e">
        <f>IF(ISNUMBER(FIND(Children,'Outreach No &amp; Team Members List'!#REF!)),"",'Outreach No &amp; Team Members List'!#REF!&amp;Children)</f>
        <v>#REF!</v>
      </c>
    </row>
    <row r="73" spans="1:11" ht="14.25" customHeight="1" x14ac:dyDescent="0.35">
      <c r="B73" s="1" t="s">
        <v>73</v>
      </c>
      <c r="C73" s="1" t="str">
        <f>IF(ISNUMBER(FIND(Digital,'Outreach No &amp; Team Members List'!$Z$15)),"",'Outreach No &amp; Team Members List'!$Z$15&amp;Digital)</f>
        <v xml:space="preserve">Digital; </v>
      </c>
      <c r="F73" s="1" t="s">
        <v>73</v>
      </c>
      <c r="G73" s="1" t="e">
        <f>IF(ISNUMBER(FIND(Digital,#REF!)),"",#REF!&amp;Digital)</f>
        <v>#REF!</v>
      </c>
      <c r="J73" s="1" t="s">
        <v>73</v>
      </c>
      <c r="K73" s="1" t="e">
        <f>IF(ISNUMBER(FIND(Digital,'Outreach No &amp; Team Members List'!#REF!)),"",'Outreach No &amp; Team Members List'!#REF!&amp;Digital)</f>
        <v>#REF!</v>
      </c>
    </row>
    <row r="74" spans="1:11" ht="14.25" customHeight="1" x14ac:dyDescent="0.35">
      <c r="B74" s="1" t="s">
        <v>74</v>
      </c>
      <c r="C74" s="1" t="str">
        <f>IF(ISNUMBER(FIND(Education,'Outreach No &amp; Team Members List'!$Z$15)),"",'Outreach No &amp; Team Members List'!$Z$15&amp;Education)</f>
        <v xml:space="preserve">Education; </v>
      </c>
      <c r="F74" s="1" t="s">
        <v>74</v>
      </c>
      <c r="G74" s="1" t="e">
        <f>IF(ISNUMBER(FIND(Education,#REF!)),"",#REF!&amp;Education)</f>
        <v>#REF!</v>
      </c>
      <c r="J74" s="1" t="s">
        <v>74</v>
      </c>
      <c r="K74" s="1" t="e">
        <f>IF(ISNUMBER(FIND(Education,'Outreach No &amp; Team Members List'!#REF!)),"",'Outreach No &amp; Team Members List'!#REF!&amp;Education)</f>
        <v>#REF!</v>
      </c>
    </row>
    <row r="75" spans="1:11" ht="14.25" customHeight="1" x14ac:dyDescent="0.35">
      <c r="B75" s="1" t="s">
        <v>75</v>
      </c>
      <c r="C75" s="1" t="str">
        <f>IF(ISNUMBER(FIND(Eldercare,'Outreach No &amp; Team Members List'!$Z$15)),"",'Outreach No &amp; Team Members List'!$Z$15&amp;Eldercare)</f>
        <v xml:space="preserve">Eldercare; </v>
      </c>
      <c r="F75" s="1" t="s">
        <v>75</v>
      </c>
      <c r="G75" s="1" t="e">
        <f>IF(ISNUMBER(FIND(Eldercare,#REF!)),"",#REF!&amp;Eldercare)</f>
        <v>#REF!</v>
      </c>
      <c r="J75" s="1" t="s">
        <v>75</v>
      </c>
      <c r="K75" s="1" t="e">
        <f>IF(ISNUMBER(FIND(Eldercare,'Outreach No &amp; Team Members List'!#REF!)),"",'Outreach No &amp; Team Members List'!#REF!&amp;Eldercare)</f>
        <v>#REF!</v>
      </c>
    </row>
    <row r="76" spans="1:11" ht="14.25" customHeight="1" x14ac:dyDescent="0.35">
      <c r="B76" s="1" t="s">
        <v>8</v>
      </c>
      <c r="C76" s="1" t="str">
        <f>IF(ISNUMBER(FIND(Environment2,'Outreach No &amp; Team Members List'!$Z$15)),"",'Outreach No &amp; Team Members List'!$Z$15&amp;Environment2)</f>
        <v xml:space="preserve">Environment; </v>
      </c>
      <c r="F76" s="1" t="s">
        <v>8</v>
      </c>
      <c r="G76" s="1" t="e">
        <f>IF(ISNUMBER(FIND(Environment2,#REF!)),"",#REF!&amp;Environment2)</f>
        <v>#REF!</v>
      </c>
      <c r="J76" s="1" t="s">
        <v>8</v>
      </c>
      <c r="K76" s="1" t="e">
        <f>IF(ISNUMBER(FIND(Environment2,'Outreach No &amp; Team Members List'!#REF!)),"",'Outreach No &amp; Team Members List'!#REF!&amp;Environment2)</f>
        <v>#REF!</v>
      </c>
    </row>
    <row r="77" spans="1:11" ht="14.25" customHeight="1" x14ac:dyDescent="0.35">
      <c r="B77" s="1" t="s">
        <v>76</v>
      </c>
      <c r="C77" s="1" t="str">
        <f>IF(ISNUMBER(FIND(Families,'Outreach No &amp; Team Members List'!$Z$15)),"",'Outreach No &amp; Team Members List'!$Z$15&amp;Families)</f>
        <v xml:space="preserve">Families; </v>
      </c>
      <c r="F77" s="1" t="s">
        <v>76</v>
      </c>
      <c r="G77" s="1" t="e">
        <f>IF(ISNUMBER(FIND(Families,#REF!)),"",#REF!&amp;Families)</f>
        <v>#REF!</v>
      </c>
      <c r="J77" s="1" t="s">
        <v>76</v>
      </c>
      <c r="K77" s="1" t="e">
        <f>IF(ISNUMBER(FIND(Families,'Outreach No &amp; Team Members List'!#REF!)),"",'Outreach No &amp; Team Members List'!#REF!&amp;Families)</f>
        <v>#REF!</v>
      </c>
    </row>
    <row r="78" spans="1:11" ht="14.25" customHeight="1" x14ac:dyDescent="0.35">
      <c r="B78" s="1" t="s">
        <v>77</v>
      </c>
      <c r="C78" s="1" t="str">
        <f>IF(ISNUMBER(FIND(Health,'Outreach No &amp; Team Members List'!$Z$15)),"",'Outreach No &amp; Team Members List'!$Z$15&amp;Health)</f>
        <v xml:space="preserve">Health; </v>
      </c>
      <c r="F78" s="1" t="s">
        <v>77</v>
      </c>
      <c r="G78" s="1" t="e">
        <f>IF(ISNUMBER(FIND(Health,#REF!)),"",#REF!&amp;Health)</f>
        <v>#REF!</v>
      </c>
      <c r="J78" s="1" t="s">
        <v>77</v>
      </c>
      <c r="K78" s="1" t="e">
        <f>IF(ISNUMBER(FIND(Health,'Outreach No &amp; Team Members List'!#REF!)),"",'Outreach No &amp; Team Members List'!#REF!&amp;Health)</f>
        <v>#REF!</v>
      </c>
    </row>
    <row r="79" spans="1:11" ht="14.25" customHeight="1" x14ac:dyDescent="0.35">
      <c r="B79" s="1" t="s">
        <v>78</v>
      </c>
      <c r="C79" s="1" t="str">
        <f>IF(ISNUMBER(FIND(Heritage,'Outreach No &amp; Team Members List'!$Z$15)),"",'Outreach No &amp; Team Members List'!$Z$15&amp;Heritage)</f>
        <v xml:space="preserve">Heritage; </v>
      </c>
      <c r="F79" s="1" t="s">
        <v>78</v>
      </c>
      <c r="G79" s="1" t="e">
        <f>IF(ISNUMBER(FIND(Heritage,#REF!)),"",#REF!&amp;Heritage)</f>
        <v>#REF!</v>
      </c>
      <c r="J79" s="1" t="s">
        <v>78</v>
      </c>
      <c r="K79" s="1" t="e">
        <f>IF(ISNUMBER(FIND(Heritage,'Outreach No &amp; Team Members List'!#REF!)),"",'Outreach No &amp; Team Members List'!#REF!&amp;Heritage)</f>
        <v>#REF!</v>
      </c>
    </row>
    <row r="80" spans="1:11" ht="14.25" customHeight="1" x14ac:dyDescent="0.35">
      <c r="B80" s="1" t="s">
        <v>79</v>
      </c>
      <c r="C80" s="1" t="str">
        <f>IF(ISNUMBER(FIND(SpecialNeeds,'Outreach No &amp; Team Members List'!$Z$15)),"",'Outreach No &amp; Team Members List'!$Z$15&amp;SpecialNeeds)</f>
        <v xml:space="preserve">SpecialNeeds; </v>
      </c>
      <c r="F80" s="1" t="s">
        <v>79</v>
      </c>
      <c r="G80" s="1" t="e">
        <f>IF(ISNUMBER(FIND(SpecialNeeds,#REF!)),"",#REF!&amp;SpecialNeeds)</f>
        <v>#REF!</v>
      </c>
      <c r="J80" s="1" t="s">
        <v>79</v>
      </c>
      <c r="K80" s="1" t="e">
        <f>IF(ISNUMBER(FIND(SpecialNeeds,'Outreach No &amp; Team Members List'!#REF!)),"",'Outreach No &amp; Team Members List'!#REF!&amp;SpecialNeeds)</f>
        <v>#REF!</v>
      </c>
    </row>
    <row r="81" spans="1:11" ht="14.25" customHeight="1" x14ac:dyDescent="0.35">
      <c r="B81" s="1" t="s">
        <v>4</v>
      </c>
      <c r="C81" s="1" t="str">
        <f>IF(ISNUMBER(FIND(Sports2,'Outreach No &amp; Team Members List'!$Z$15)),"",'Outreach No &amp; Team Members List'!$Z$15&amp;Sports2)</f>
        <v xml:space="preserve">Sports; </v>
      </c>
      <c r="F81" s="1" t="s">
        <v>4</v>
      </c>
      <c r="G81" s="1" t="e">
        <f>IF(ISNUMBER(FIND(Sports2,#REF!)),"",#REF!&amp;Sports2)</f>
        <v>#REF!</v>
      </c>
      <c r="J81" s="1" t="s">
        <v>4</v>
      </c>
      <c r="K81" s="1" t="e">
        <f>IF(ISNUMBER(FIND(Sports2,'Outreach No &amp; Team Members List'!#REF!)),"",'Outreach No &amp; Team Members List'!#REF!&amp;Sports2)</f>
        <v>#REF!</v>
      </c>
    </row>
    <row r="82" spans="1:11" ht="14.25" customHeight="1" x14ac:dyDescent="0.35">
      <c r="B82" s="1" t="s">
        <v>80</v>
      </c>
      <c r="C82" s="1" t="str">
        <f>IF(ISNUMBER(FIND(Youth,'Outreach No &amp; Team Members List'!$Z$15)),"",'Outreach No &amp; Team Members List'!$Z$15&amp;Youth)</f>
        <v xml:space="preserve">Youth; </v>
      </c>
      <c r="F82" s="1" t="s">
        <v>80</v>
      </c>
      <c r="G82" s="1" t="e">
        <f>IF(ISNUMBER(FIND(Youth,#REF!)),"",#REF!&amp;Youth)</f>
        <v>#REF!</v>
      </c>
      <c r="J82" s="1" t="s">
        <v>80</v>
      </c>
      <c r="K82" s="1" t="e">
        <f>IF(ISNUMBER(FIND(Youth,'Outreach No &amp; Team Members List'!#REF!)),"",'Outreach No &amp; Team Members List'!#REF!&amp;Youth)</f>
        <v>#REF!</v>
      </c>
    </row>
    <row r="83" spans="1:11" ht="14.25" customHeight="1" x14ac:dyDescent="0.35">
      <c r="B83" s="1" t="s">
        <v>13</v>
      </c>
      <c r="C83" s="1" t="str">
        <f>IF(ISNUMBER(FIND(Others,'Outreach No &amp; Team Members List'!$Z$15)),"",'Outreach No &amp; Team Members List'!$Z$15&amp;Others)</f>
        <v xml:space="preserve">Others; </v>
      </c>
      <c r="F83" s="1" t="s">
        <v>13</v>
      </c>
      <c r="G83" s="1" t="e">
        <f>IF(ISNUMBER(FIND(Others,#REF!)),"",#REF!&amp;Others)</f>
        <v>#REF!</v>
      </c>
      <c r="J83" s="1" t="s">
        <v>13</v>
      </c>
      <c r="K83" s="1" t="e">
        <f>IF(ISNUMBER(FIND(Others,'Outreach No &amp; Team Members List'!#REF!)),"",'Outreach No &amp; Team Members List'!#REF!&amp;Others)</f>
        <v>#REF!</v>
      </c>
    </row>
    <row r="84" spans="1:11" ht="14.25" customHeight="1" x14ac:dyDescent="0.35"/>
    <row r="85" spans="1:11" ht="14.25" customHeight="1" x14ac:dyDescent="0.35">
      <c r="A85" s="1" t="s">
        <v>29</v>
      </c>
      <c r="B85" s="1" t="s">
        <v>1</v>
      </c>
      <c r="C85" s="1" t="str">
        <f>IF(ISNUMBER(FIND(Arts2,'Outreach No &amp; Team Members List'!$Z$13)),"",'Outreach No &amp; Team Members List'!$Z$13&amp;Arts2)</f>
        <v xml:space="preserve">Arts; </v>
      </c>
      <c r="E85" s="1" t="s">
        <v>30</v>
      </c>
      <c r="F85" s="1" t="s">
        <v>1</v>
      </c>
      <c r="G85" s="1" t="e">
        <f>IF(ISNUMBER(FIND(Arts2,'Outreach No &amp; Team Members List'!#REF!)),"",'Outreach No &amp; Team Members List'!#REF!&amp;Arts2)</f>
        <v>#REF!</v>
      </c>
      <c r="I85" s="1" t="s">
        <v>31</v>
      </c>
      <c r="J85" s="1" t="s">
        <v>1</v>
      </c>
      <c r="K85" s="1" t="e">
        <f>IF(ISNUMBER(FIND(Arts2,'Outreach No &amp; Team Members List'!#REF!)),"",'Outreach No &amp; Team Members List'!#REF!&amp;Arts2)</f>
        <v>#REF!</v>
      </c>
    </row>
    <row r="86" spans="1:11" ht="14.25" customHeight="1" x14ac:dyDescent="0.35">
      <c r="B86" s="1" t="s">
        <v>72</v>
      </c>
      <c r="C86" s="1" t="str">
        <f>IF(ISNUMBER(FIND(Children,'Outreach No &amp; Team Members List'!$Z$13)),"",'Outreach No &amp; Team Members List'!$Z$13&amp;Children)</f>
        <v xml:space="preserve">Children; </v>
      </c>
      <c r="F86" s="1" t="s">
        <v>72</v>
      </c>
      <c r="G86" s="1" t="e">
        <f>IF(ISNUMBER(FIND(Children,'Outreach No &amp; Team Members List'!#REF!)),"",'Outreach No &amp; Team Members List'!#REF!&amp;Children)</f>
        <v>#REF!</v>
      </c>
      <c r="J86" s="1" t="s">
        <v>72</v>
      </c>
      <c r="K86" s="1" t="e">
        <f>IF(ISNUMBER(FIND(Children,'Outreach No &amp; Team Members List'!#REF!)),"",'Outreach No &amp; Team Members List'!#REF!&amp;Children)</f>
        <v>#REF!</v>
      </c>
    </row>
    <row r="87" spans="1:11" ht="14.25" customHeight="1" x14ac:dyDescent="0.35">
      <c r="B87" s="1" t="s">
        <v>73</v>
      </c>
      <c r="C87" s="1" t="str">
        <f>IF(ISNUMBER(FIND(Digital,'Outreach No &amp; Team Members List'!$Z$13)),"",'Outreach No &amp; Team Members List'!$Z$13&amp;Digital)</f>
        <v xml:space="preserve">Digital; </v>
      </c>
      <c r="F87" s="1" t="s">
        <v>73</v>
      </c>
      <c r="G87" s="1" t="e">
        <f>IF(ISNUMBER(FIND(Digital,'Outreach No &amp; Team Members List'!#REF!)),"",'Outreach No &amp; Team Members List'!#REF!&amp;Digital)</f>
        <v>#REF!</v>
      </c>
      <c r="J87" s="1" t="s">
        <v>73</v>
      </c>
      <c r="K87" s="1" t="e">
        <f>IF(ISNUMBER(FIND(Digital,'Outreach No &amp; Team Members List'!#REF!)),"",'Outreach No &amp; Team Members List'!#REF!&amp;Digital)</f>
        <v>#REF!</v>
      </c>
    </row>
    <row r="88" spans="1:11" ht="14.25" customHeight="1" x14ac:dyDescent="0.35">
      <c r="B88" s="1" t="s">
        <v>74</v>
      </c>
      <c r="C88" s="1" t="str">
        <f>IF(ISNUMBER(FIND(Education,'Outreach No &amp; Team Members List'!$Z$13)),"",'Outreach No &amp; Team Members List'!$Z$13&amp;Education)</f>
        <v xml:space="preserve">Education; </v>
      </c>
      <c r="F88" s="1" t="s">
        <v>74</v>
      </c>
      <c r="G88" s="1" t="e">
        <f>IF(ISNUMBER(FIND(Education,'Outreach No &amp; Team Members List'!#REF!)),"",'Outreach No &amp; Team Members List'!#REF!&amp;Education)</f>
        <v>#REF!</v>
      </c>
      <c r="J88" s="1" t="s">
        <v>74</v>
      </c>
      <c r="K88" s="1" t="e">
        <f>IF(ISNUMBER(FIND(Education,'Outreach No &amp; Team Members List'!#REF!)),"",'Outreach No &amp; Team Members List'!#REF!&amp;Education)</f>
        <v>#REF!</v>
      </c>
    </row>
    <row r="89" spans="1:11" ht="14.25" customHeight="1" x14ac:dyDescent="0.35">
      <c r="B89" s="1" t="s">
        <v>75</v>
      </c>
      <c r="C89" s="1" t="str">
        <f>IF(ISNUMBER(FIND(Eldercare,'Outreach No &amp; Team Members List'!$Z$13)),"",'Outreach No &amp; Team Members List'!$Z$13&amp;Eldercare)</f>
        <v xml:space="preserve">Eldercare; </v>
      </c>
      <c r="F89" s="1" t="s">
        <v>75</v>
      </c>
      <c r="G89" s="1" t="e">
        <f>IF(ISNUMBER(FIND(Eldercare,'Outreach No &amp; Team Members List'!#REF!)),"",'Outreach No &amp; Team Members List'!#REF!&amp;Eldercare)</f>
        <v>#REF!</v>
      </c>
      <c r="J89" s="1" t="s">
        <v>75</v>
      </c>
      <c r="K89" s="1" t="e">
        <f>IF(ISNUMBER(FIND(Eldercare,'Outreach No &amp; Team Members List'!#REF!)),"",'Outreach No &amp; Team Members List'!#REF!&amp;Eldercare)</f>
        <v>#REF!</v>
      </c>
    </row>
    <row r="90" spans="1:11" ht="14.25" customHeight="1" x14ac:dyDescent="0.35">
      <c r="B90" s="1" t="s">
        <v>8</v>
      </c>
      <c r="C90" s="1" t="str">
        <f>IF(ISNUMBER(FIND(Environment2,'Outreach No &amp; Team Members List'!$Z$13)),"",'Outreach No &amp; Team Members List'!$Z$13&amp;Environment2)</f>
        <v xml:space="preserve">Environment; </v>
      </c>
      <c r="F90" s="1" t="s">
        <v>8</v>
      </c>
      <c r="G90" s="1" t="e">
        <f>IF(ISNUMBER(FIND(Environment2,'Outreach No &amp; Team Members List'!#REF!)),"",'Outreach No &amp; Team Members List'!#REF!&amp;Environment2)</f>
        <v>#REF!</v>
      </c>
      <c r="J90" s="1" t="s">
        <v>8</v>
      </c>
      <c r="K90" s="1" t="e">
        <f>IF(ISNUMBER(FIND(Environment2,'Outreach No &amp; Team Members List'!#REF!)),"",'Outreach No &amp; Team Members List'!#REF!&amp;Environment2)</f>
        <v>#REF!</v>
      </c>
    </row>
    <row r="91" spans="1:11" ht="14.25" customHeight="1" x14ac:dyDescent="0.35">
      <c r="B91" s="1" t="s">
        <v>76</v>
      </c>
      <c r="C91" s="1" t="str">
        <f>IF(ISNUMBER(FIND(Families,'Outreach No &amp; Team Members List'!$Z$13)),"",'Outreach No &amp; Team Members List'!$Z$13&amp;Families)</f>
        <v xml:space="preserve">Families; </v>
      </c>
      <c r="F91" s="1" t="s">
        <v>76</v>
      </c>
      <c r="G91" s="1" t="e">
        <f>IF(ISNUMBER(FIND(Families,'Outreach No &amp; Team Members List'!#REF!)),"",'Outreach No &amp; Team Members List'!#REF!&amp;Families)</f>
        <v>#REF!</v>
      </c>
      <c r="J91" s="1" t="s">
        <v>76</v>
      </c>
      <c r="K91" s="1" t="e">
        <f>IF(ISNUMBER(FIND(Families,'Outreach No &amp; Team Members List'!#REF!)),"",'Outreach No &amp; Team Members List'!#REF!&amp;Families)</f>
        <v>#REF!</v>
      </c>
    </row>
    <row r="92" spans="1:11" ht="14.25" customHeight="1" x14ac:dyDescent="0.35">
      <c r="B92" s="1" t="s">
        <v>77</v>
      </c>
      <c r="C92" s="1" t="str">
        <f>IF(ISNUMBER(FIND(Health,'Outreach No &amp; Team Members List'!$Z$13)),"",'Outreach No &amp; Team Members List'!$Z$13&amp;Health)</f>
        <v xml:space="preserve">Health; </v>
      </c>
      <c r="F92" s="1" t="s">
        <v>77</v>
      </c>
      <c r="G92" s="1" t="e">
        <f>IF(ISNUMBER(FIND(Health,'Outreach No &amp; Team Members List'!#REF!)),"",'Outreach No &amp; Team Members List'!#REF!&amp;Health)</f>
        <v>#REF!</v>
      </c>
      <c r="J92" s="1" t="s">
        <v>77</v>
      </c>
      <c r="K92" s="1" t="e">
        <f>IF(ISNUMBER(FIND(Health,'Outreach No &amp; Team Members List'!#REF!)),"",'Outreach No &amp; Team Members List'!#REF!&amp;Health)</f>
        <v>#REF!</v>
      </c>
    </row>
    <row r="93" spans="1:11" ht="14.25" customHeight="1" x14ac:dyDescent="0.35">
      <c r="B93" s="1" t="s">
        <v>78</v>
      </c>
      <c r="C93" s="1" t="str">
        <f>IF(ISNUMBER(FIND(Heritage,'Outreach No &amp; Team Members List'!$Z$13)),"",'Outreach No &amp; Team Members List'!$Z$13&amp;Heritage)</f>
        <v xml:space="preserve">Heritage; </v>
      </c>
      <c r="F93" s="1" t="s">
        <v>78</v>
      </c>
      <c r="G93" s="1" t="e">
        <f>IF(ISNUMBER(FIND(Heritage,'Outreach No &amp; Team Members List'!#REF!)),"",'Outreach No &amp; Team Members List'!#REF!&amp;Heritage)</f>
        <v>#REF!</v>
      </c>
      <c r="J93" s="1" t="s">
        <v>78</v>
      </c>
      <c r="K93" s="1" t="e">
        <f>IF(ISNUMBER(FIND(Heritage,'Outreach No &amp; Team Members List'!#REF!)),"",'Outreach No &amp; Team Members List'!#REF!&amp;Heritage)</f>
        <v>#REF!</v>
      </c>
    </row>
    <row r="94" spans="1:11" ht="14.25" customHeight="1" x14ac:dyDescent="0.35">
      <c r="B94" s="1" t="s">
        <v>79</v>
      </c>
      <c r="C94" s="1" t="str">
        <f>IF(ISNUMBER(FIND(SpecialNeeds,'Outreach No &amp; Team Members List'!$Z$13)),"",'Outreach No &amp; Team Members List'!$Z$13&amp;SpecialNeeds)</f>
        <v xml:space="preserve">SpecialNeeds; </v>
      </c>
      <c r="F94" s="1" t="s">
        <v>79</v>
      </c>
      <c r="G94" s="1" t="e">
        <f>IF(ISNUMBER(FIND(SpecialNeeds,'Outreach No &amp; Team Members List'!#REF!)),"",'Outreach No &amp; Team Members List'!#REF!&amp;SpecialNeeds)</f>
        <v>#REF!</v>
      </c>
      <c r="J94" s="1" t="s">
        <v>79</v>
      </c>
      <c r="K94" s="1" t="e">
        <f>IF(ISNUMBER(FIND(SpecialNeeds,'Outreach No &amp; Team Members List'!#REF!)),"",'Outreach No &amp; Team Members List'!#REF!&amp;SpecialNeeds)</f>
        <v>#REF!</v>
      </c>
    </row>
    <row r="95" spans="1:11" ht="14.25" customHeight="1" x14ac:dyDescent="0.35">
      <c r="B95" s="1" t="s">
        <v>4</v>
      </c>
      <c r="C95" s="1" t="str">
        <f>IF(ISNUMBER(FIND(Sports2,'Outreach No &amp; Team Members List'!$Z$13)),"",'Outreach No &amp; Team Members List'!$Z$13&amp;Sports2)</f>
        <v xml:space="preserve">Sports; </v>
      </c>
      <c r="F95" s="1" t="s">
        <v>4</v>
      </c>
      <c r="G95" s="1" t="e">
        <f>IF(ISNUMBER(FIND(Sports2,'Outreach No &amp; Team Members List'!#REF!)),"",'Outreach No &amp; Team Members List'!#REF!&amp;Sports2)</f>
        <v>#REF!</v>
      </c>
      <c r="J95" s="1" t="s">
        <v>4</v>
      </c>
      <c r="K95" s="1" t="e">
        <f>IF(ISNUMBER(FIND(Sports2,'Outreach No &amp; Team Members List'!#REF!)),"",'Outreach No &amp; Team Members List'!#REF!&amp;Sports2)</f>
        <v>#REF!</v>
      </c>
    </row>
    <row r="96" spans="1:11" ht="14.25" customHeight="1" x14ac:dyDescent="0.35">
      <c r="B96" s="1" t="s">
        <v>80</v>
      </c>
      <c r="C96" s="1" t="str">
        <f>IF(ISNUMBER(FIND(Youth,'Outreach No &amp; Team Members List'!$Z$13)),"",'Outreach No &amp; Team Members List'!$Z$13&amp;Youth)</f>
        <v xml:space="preserve">Youth; </v>
      </c>
      <c r="F96" s="1" t="s">
        <v>80</v>
      </c>
      <c r="G96" s="1" t="e">
        <f>IF(ISNUMBER(FIND(Youth,'Outreach No &amp; Team Members List'!#REF!)),"",'Outreach No &amp; Team Members List'!#REF!&amp;Youth)</f>
        <v>#REF!</v>
      </c>
      <c r="J96" s="1" t="s">
        <v>80</v>
      </c>
      <c r="K96" s="1" t="e">
        <f>IF(ISNUMBER(FIND(Youth,'Outreach No &amp; Team Members List'!#REF!)),"",'Outreach No &amp; Team Members List'!#REF!&amp;Youth)</f>
        <v>#REF!</v>
      </c>
    </row>
    <row r="97" spans="1:11" ht="14.25" customHeight="1" x14ac:dyDescent="0.35">
      <c r="B97" s="1" t="s">
        <v>13</v>
      </c>
      <c r="C97" s="1" t="str">
        <f>IF(ISNUMBER(FIND(Others,'Outreach No &amp; Team Members List'!$Z$13)),"",'Outreach No &amp; Team Members List'!$Z$13&amp;Others)</f>
        <v xml:space="preserve">Others; </v>
      </c>
      <c r="F97" s="1" t="s">
        <v>13</v>
      </c>
      <c r="G97" s="1" t="e">
        <f>IF(ISNUMBER(FIND(Others,'Outreach No &amp; Team Members List'!#REF!)),"",'Outreach No &amp; Team Members List'!#REF!&amp;Others)</f>
        <v>#REF!</v>
      </c>
      <c r="J97" s="1" t="s">
        <v>13</v>
      </c>
      <c r="K97" s="1" t="e">
        <f>IF(ISNUMBER(FIND(Others,'Outreach No &amp; Team Members List'!#REF!)),"",'Outreach No &amp; Team Members List'!#REF!&amp;Others)</f>
        <v>#REF!</v>
      </c>
    </row>
    <row r="98" spans="1:11" ht="14.25" customHeight="1" x14ac:dyDescent="0.35"/>
    <row r="99" spans="1:11" ht="14.25" customHeight="1" x14ac:dyDescent="0.35">
      <c r="A99" s="1" t="s">
        <v>32</v>
      </c>
      <c r="B99" s="1" t="s">
        <v>1</v>
      </c>
      <c r="C99" s="1" t="str">
        <f>IF(ISNUMBER(FIND(Arts2,'Outreach No &amp; Team Members List'!$Z$5)),"",'Outreach No &amp; Team Members List'!$Z$5&amp;Arts2)</f>
        <v xml:space="preserve">Arts; </v>
      </c>
      <c r="E99" s="1" t="s">
        <v>33</v>
      </c>
      <c r="F99" s="1" t="s">
        <v>1</v>
      </c>
      <c r="G99" s="1" t="e">
        <f>IF(ISNUMBER(FIND(Arts2,'Outreach No &amp; Team Members List'!#REF!)),"",'Outreach No &amp; Team Members List'!#REF!&amp;Arts2)</f>
        <v>#REF!</v>
      </c>
      <c r="I99" s="1" t="s">
        <v>34</v>
      </c>
      <c r="J99" s="1" t="s">
        <v>1</v>
      </c>
      <c r="K99" s="1" t="e">
        <f>IF(ISNUMBER(FIND(Arts2,'Outreach No &amp; Team Members List'!#REF!)),"",'Outreach No &amp; Team Members List'!#REF!&amp;Arts2)</f>
        <v>#REF!</v>
      </c>
    </row>
    <row r="100" spans="1:11" ht="14.25" customHeight="1" x14ac:dyDescent="0.35">
      <c r="B100" s="1" t="s">
        <v>72</v>
      </c>
      <c r="C100" s="1" t="str">
        <f>IF(ISNUMBER(FIND(Children,'Outreach No &amp; Team Members List'!$Z$5)),"",'Outreach No &amp; Team Members List'!$Z$5&amp;Children)</f>
        <v xml:space="preserve">Children; </v>
      </c>
      <c r="F100" s="1" t="s">
        <v>72</v>
      </c>
      <c r="G100" s="1" t="e">
        <f>IF(ISNUMBER(FIND(Children,'Outreach No &amp; Team Members List'!#REF!)),"",'Outreach No &amp; Team Members List'!#REF!&amp;Children)</f>
        <v>#REF!</v>
      </c>
      <c r="J100" s="1" t="s">
        <v>72</v>
      </c>
      <c r="K100" s="1" t="e">
        <f>IF(ISNUMBER(FIND(Children,'Outreach No &amp; Team Members List'!#REF!)),"",'Outreach No &amp; Team Members List'!#REF!&amp;Children)</f>
        <v>#REF!</v>
      </c>
    </row>
    <row r="101" spans="1:11" ht="14.25" customHeight="1" x14ac:dyDescent="0.35">
      <c r="B101" s="1" t="s">
        <v>73</v>
      </c>
      <c r="C101" s="1" t="str">
        <f>IF(ISNUMBER(FIND(Digital,'Outreach No &amp; Team Members List'!$Z$5)),"",'Outreach No &amp; Team Members List'!$Z$5&amp;Digital)</f>
        <v xml:space="preserve">Digital; </v>
      </c>
      <c r="F101" s="1" t="s">
        <v>73</v>
      </c>
      <c r="G101" s="1" t="e">
        <f>IF(ISNUMBER(FIND(Digital,'Outreach No &amp; Team Members List'!#REF!)),"",'Outreach No &amp; Team Members List'!#REF!&amp;Digital)</f>
        <v>#REF!</v>
      </c>
      <c r="J101" s="1" t="s">
        <v>73</v>
      </c>
      <c r="K101" s="1" t="e">
        <f>IF(ISNUMBER(FIND(Digital,'Outreach No &amp; Team Members List'!#REF!)),"",'Outreach No &amp; Team Members List'!#REF!&amp;Digital)</f>
        <v>#REF!</v>
      </c>
    </row>
    <row r="102" spans="1:11" ht="14.25" customHeight="1" x14ac:dyDescent="0.35">
      <c r="B102" s="1" t="s">
        <v>74</v>
      </c>
      <c r="C102" s="1" t="str">
        <f>IF(ISNUMBER(FIND(Education,'Outreach No &amp; Team Members List'!$Z$5)),"",'Outreach No &amp; Team Members List'!$Z$5&amp;Education)</f>
        <v xml:space="preserve">Education; </v>
      </c>
      <c r="F102" s="1" t="s">
        <v>74</v>
      </c>
      <c r="G102" s="1" t="e">
        <f>IF(ISNUMBER(FIND(Education,'Outreach No &amp; Team Members List'!#REF!)),"",'Outreach No &amp; Team Members List'!#REF!&amp;Education)</f>
        <v>#REF!</v>
      </c>
      <c r="J102" s="1" t="s">
        <v>74</v>
      </c>
      <c r="K102" s="1" t="e">
        <f>IF(ISNUMBER(FIND(Education,'Outreach No &amp; Team Members List'!#REF!)),"",'Outreach No &amp; Team Members List'!#REF!&amp;Education)</f>
        <v>#REF!</v>
      </c>
    </row>
    <row r="103" spans="1:11" ht="14.25" customHeight="1" x14ac:dyDescent="0.35">
      <c r="B103" s="1" t="s">
        <v>75</v>
      </c>
      <c r="C103" s="1" t="str">
        <f>IF(ISNUMBER(FIND(Eldercare,'Outreach No &amp; Team Members List'!$Z$5)),"",'Outreach No &amp; Team Members List'!$Z$5&amp;Eldercare)</f>
        <v xml:space="preserve">Eldercare; </v>
      </c>
      <c r="F103" s="1" t="s">
        <v>75</v>
      </c>
      <c r="G103" s="1" t="e">
        <f>IF(ISNUMBER(FIND(Eldercare,'Outreach No &amp; Team Members List'!#REF!)),"",'Outreach No &amp; Team Members List'!#REF!&amp;Eldercare)</f>
        <v>#REF!</v>
      </c>
      <c r="J103" s="1" t="s">
        <v>75</v>
      </c>
      <c r="K103" s="1" t="e">
        <f>IF(ISNUMBER(FIND(Eldercare,'Outreach No &amp; Team Members List'!#REF!)),"",'Outreach No &amp; Team Members List'!#REF!&amp;Eldercare)</f>
        <v>#REF!</v>
      </c>
    </row>
    <row r="104" spans="1:11" ht="14.25" customHeight="1" x14ac:dyDescent="0.35">
      <c r="B104" s="1" t="s">
        <v>8</v>
      </c>
      <c r="C104" s="1" t="str">
        <f>IF(ISNUMBER(FIND(Environment2,'Outreach No &amp; Team Members List'!$Z$5)),"",'Outreach No &amp; Team Members List'!$Z$5&amp;Environment2)</f>
        <v xml:space="preserve">Environment; </v>
      </c>
      <c r="F104" s="1" t="s">
        <v>8</v>
      </c>
      <c r="G104" s="1" t="e">
        <f>IF(ISNUMBER(FIND(Environment2,'Outreach No &amp; Team Members List'!#REF!)),"",'Outreach No &amp; Team Members List'!#REF!&amp;Environment2)</f>
        <v>#REF!</v>
      </c>
      <c r="J104" s="1" t="s">
        <v>8</v>
      </c>
      <c r="K104" s="1" t="e">
        <f>IF(ISNUMBER(FIND(Environment2,'Outreach No &amp; Team Members List'!#REF!)),"",'Outreach No &amp; Team Members List'!#REF!&amp;Environment2)</f>
        <v>#REF!</v>
      </c>
    </row>
    <row r="105" spans="1:11" ht="14.25" customHeight="1" x14ac:dyDescent="0.35">
      <c r="B105" s="1" t="s">
        <v>76</v>
      </c>
      <c r="C105" s="1" t="str">
        <f>IF(ISNUMBER(FIND(Families,'Outreach No &amp; Team Members List'!$Z$5)),"",'Outreach No &amp; Team Members List'!$Z$5&amp;Families)</f>
        <v xml:space="preserve">Families; </v>
      </c>
      <c r="F105" s="1" t="s">
        <v>76</v>
      </c>
      <c r="G105" s="1" t="e">
        <f>IF(ISNUMBER(FIND(Families,'Outreach No &amp; Team Members List'!#REF!)),"",'Outreach No &amp; Team Members List'!#REF!&amp;Families)</f>
        <v>#REF!</v>
      </c>
      <c r="J105" s="1" t="s">
        <v>76</v>
      </c>
      <c r="K105" s="1" t="e">
        <f>IF(ISNUMBER(FIND(Families,'Outreach No &amp; Team Members List'!#REF!)),"",'Outreach No &amp; Team Members List'!#REF!&amp;Families)</f>
        <v>#REF!</v>
      </c>
    </row>
    <row r="106" spans="1:11" ht="14.25" customHeight="1" x14ac:dyDescent="0.35">
      <c r="B106" s="1" t="s">
        <v>77</v>
      </c>
      <c r="C106" s="1" t="str">
        <f>IF(ISNUMBER(FIND(Health,'Outreach No &amp; Team Members List'!$Z$5)),"",'Outreach No &amp; Team Members List'!$Z$5&amp;Health)</f>
        <v xml:space="preserve">Health; </v>
      </c>
      <c r="F106" s="1" t="s">
        <v>77</v>
      </c>
      <c r="G106" s="1" t="e">
        <f>IF(ISNUMBER(FIND(Health,'Outreach No &amp; Team Members List'!#REF!)),"",'Outreach No &amp; Team Members List'!#REF!&amp;Health)</f>
        <v>#REF!</v>
      </c>
      <c r="J106" s="1" t="s">
        <v>77</v>
      </c>
      <c r="K106" s="1" t="e">
        <f>IF(ISNUMBER(FIND(Health,'Outreach No &amp; Team Members List'!#REF!)),"",'Outreach No &amp; Team Members List'!#REF!&amp;Health)</f>
        <v>#REF!</v>
      </c>
    </row>
    <row r="107" spans="1:11" ht="14.25" customHeight="1" x14ac:dyDescent="0.35">
      <c r="B107" s="1" t="s">
        <v>78</v>
      </c>
      <c r="C107" s="1" t="str">
        <f>IF(ISNUMBER(FIND(Heritage,'Outreach No &amp; Team Members List'!$Z$5)),"",'Outreach No &amp; Team Members List'!$Z$5&amp;Heritage)</f>
        <v xml:space="preserve">Heritage; </v>
      </c>
      <c r="F107" s="1" t="s">
        <v>78</v>
      </c>
      <c r="G107" s="1" t="e">
        <f>IF(ISNUMBER(FIND(Heritage,'Outreach No &amp; Team Members List'!#REF!)),"",'Outreach No &amp; Team Members List'!#REF!&amp;Heritage)</f>
        <v>#REF!</v>
      </c>
      <c r="J107" s="1" t="s">
        <v>78</v>
      </c>
      <c r="K107" s="1" t="e">
        <f>IF(ISNUMBER(FIND(Heritage,'Outreach No &amp; Team Members List'!#REF!)),"",'Outreach No &amp; Team Members List'!#REF!&amp;Heritage)</f>
        <v>#REF!</v>
      </c>
    </row>
    <row r="108" spans="1:11" ht="14.25" customHeight="1" x14ac:dyDescent="0.35">
      <c r="B108" s="1" t="s">
        <v>79</v>
      </c>
      <c r="C108" s="1" t="str">
        <f>IF(ISNUMBER(FIND(SpecialNeeds,'Outreach No &amp; Team Members List'!$Z$5)),"",'Outreach No &amp; Team Members List'!$Z$5&amp;SpecialNeeds)</f>
        <v xml:space="preserve">SpecialNeeds; </v>
      </c>
      <c r="F108" s="1" t="s">
        <v>79</v>
      </c>
      <c r="G108" s="1" t="e">
        <f>IF(ISNUMBER(FIND(SpecialNeeds,'Outreach No &amp; Team Members List'!#REF!)),"",'Outreach No &amp; Team Members List'!#REF!&amp;SpecialNeeds)</f>
        <v>#REF!</v>
      </c>
      <c r="J108" s="1" t="s">
        <v>79</v>
      </c>
      <c r="K108" s="1" t="e">
        <f>IF(ISNUMBER(FIND(SpecialNeeds,'Outreach No &amp; Team Members List'!#REF!)),"",'Outreach No &amp; Team Members List'!#REF!&amp;SpecialNeeds)</f>
        <v>#REF!</v>
      </c>
    </row>
    <row r="109" spans="1:11" ht="14.25" customHeight="1" x14ac:dyDescent="0.35">
      <c r="B109" s="1" t="s">
        <v>4</v>
      </c>
      <c r="C109" s="1" t="str">
        <f>IF(ISNUMBER(FIND(Sports2,'Outreach No &amp; Team Members List'!$Z$5)),"",'Outreach No &amp; Team Members List'!$Z$5&amp;Sports2)</f>
        <v xml:space="preserve">Sports; </v>
      </c>
      <c r="F109" s="1" t="s">
        <v>4</v>
      </c>
      <c r="G109" s="1" t="e">
        <f>IF(ISNUMBER(FIND(Sports2,'Outreach No &amp; Team Members List'!#REF!)),"",'Outreach No &amp; Team Members List'!#REF!&amp;Sports2)</f>
        <v>#REF!</v>
      </c>
      <c r="J109" s="1" t="s">
        <v>4</v>
      </c>
      <c r="K109" s="1" t="e">
        <f>IF(ISNUMBER(FIND(Sports2,'Outreach No &amp; Team Members List'!#REF!)),"",'Outreach No &amp; Team Members List'!#REF!&amp;Sports2)</f>
        <v>#REF!</v>
      </c>
    </row>
    <row r="110" spans="1:11" ht="14.25" customHeight="1" x14ac:dyDescent="0.35">
      <c r="B110" s="1" t="s">
        <v>80</v>
      </c>
      <c r="C110" s="1" t="str">
        <f>IF(ISNUMBER(FIND(Youth,'Outreach No &amp; Team Members List'!$Z$5)),"",'Outreach No &amp; Team Members List'!$Z$5&amp;Youth)</f>
        <v xml:space="preserve">Youth; </v>
      </c>
      <c r="F110" s="1" t="s">
        <v>80</v>
      </c>
      <c r="G110" s="1" t="e">
        <f>IF(ISNUMBER(FIND(Youth,'Outreach No &amp; Team Members List'!#REF!)),"",'Outreach No &amp; Team Members List'!#REF!&amp;Youth)</f>
        <v>#REF!</v>
      </c>
      <c r="J110" s="1" t="s">
        <v>80</v>
      </c>
      <c r="K110" s="1" t="e">
        <f>IF(ISNUMBER(FIND(Youth,'Outreach No &amp; Team Members List'!#REF!)),"",'Outreach No &amp; Team Members List'!#REF!&amp;Youth)</f>
        <v>#REF!</v>
      </c>
    </row>
    <row r="111" spans="1:11" ht="14.25" customHeight="1" x14ac:dyDescent="0.35">
      <c r="B111" s="1" t="s">
        <v>13</v>
      </c>
      <c r="C111" s="1" t="str">
        <f>IF(ISNUMBER(FIND(Others,'Outreach No &amp; Team Members List'!$Z$5)),"",'Outreach No &amp; Team Members List'!$Z$5&amp;Others)</f>
        <v xml:space="preserve">Others; </v>
      </c>
      <c r="F111" s="1" t="s">
        <v>13</v>
      </c>
      <c r="G111" s="1" t="e">
        <f>IF(ISNUMBER(FIND(Others,'Outreach No &amp; Team Members List'!#REF!)),"",'Outreach No &amp; Team Members List'!#REF!&amp;Others)</f>
        <v>#REF!</v>
      </c>
      <c r="J111" s="1" t="s">
        <v>13</v>
      </c>
      <c r="K111" s="1" t="e">
        <f>IF(ISNUMBER(FIND(Others,'Outreach No &amp; Team Members List'!#REF!)),"",'Outreach No &amp; Team Members List'!#REF!&amp;Others)</f>
        <v>#REF!</v>
      </c>
    </row>
    <row r="112" spans="1:11" ht="14.25" customHeight="1" x14ac:dyDescent="0.35"/>
    <row r="113" spans="1:11" ht="14.25" customHeight="1" x14ac:dyDescent="0.35">
      <c r="A113" s="1" t="s">
        <v>35</v>
      </c>
      <c r="B113" s="1" t="s">
        <v>1</v>
      </c>
      <c r="C113" s="1" t="str">
        <f>IF(ISNUMBER(FIND(Arts2,'Outreach No &amp; Team Members List'!$Z$6)),"",'Outreach No &amp; Team Members List'!$Z$6&amp;Arts2)</f>
        <v xml:space="preserve">Arts; </v>
      </c>
      <c r="E113" s="1" t="s">
        <v>36</v>
      </c>
      <c r="F113" s="1" t="s">
        <v>1</v>
      </c>
      <c r="G113" s="1" t="e">
        <f>IF(ISNUMBER(FIND(Arts2,'Outreach No &amp; Team Members List'!#REF!)),"",'Outreach No &amp; Team Members List'!#REF!&amp;Arts2)</f>
        <v>#REF!</v>
      </c>
      <c r="I113" s="1" t="s">
        <v>37</v>
      </c>
      <c r="J113" s="1" t="s">
        <v>1</v>
      </c>
      <c r="K113" s="1" t="e">
        <f>IF(ISNUMBER(FIND(Arts2,'Outreach No &amp; Team Members List'!#REF!)),"",'Outreach No &amp; Team Members List'!#REF!&amp;Arts2)</f>
        <v>#REF!</v>
      </c>
    </row>
    <row r="114" spans="1:11" ht="14.25" customHeight="1" x14ac:dyDescent="0.35">
      <c r="B114" s="1" t="s">
        <v>72</v>
      </c>
      <c r="C114" s="1" t="str">
        <f>IF(ISNUMBER(FIND(Children,'Outreach No &amp; Team Members List'!$Z$6)),"",'Outreach No &amp; Team Members List'!$Z$6&amp;Children)</f>
        <v xml:space="preserve">Children; </v>
      </c>
      <c r="F114" s="1" t="s">
        <v>72</v>
      </c>
      <c r="G114" s="1" t="e">
        <f>IF(ISNUMBER(FIND(Children,'Outreach No &amp; Team Members List'!#REF!)),"",'Outreach No &amp; Team Members List'!#REF!&amp;Children)</f>
        <v>#REF!</v>
      </c>
      <c r="J114" s="1" t="s">
        <v>72</v>
      </c>
      <c r="K114" s="1" t="e">
        <f>IF(ISNUMBER(FIND(Children,'Outreach No &amp; Team Members List'!#REF!)),"",'Outreach No &amp; Team Members List'!#REF!&amp;Children)</f>
        <v>#REF!</v>
      </c>
    </row>
    <row r="115" spans="1:11" ht="14.25" customHeight="1" x14ac:dyDescent="0.35">
      <c r="B115" s="1" t="s">
        <v>73</v>
      </c>
      <c r="C115" s="1" t="str">
        <f>IF(ISNUMBER(FIND(Digital,'Outreach No &amp; Team Members List'!$Z$6)),"",'Outreach No &amp; Team Members List'!$Z$6&amp;Digital)</f>
        <v xml:space="preserve">Digital; </v>
      </c>
      <c r="F115" s="1" t="s">
        <v>73</v>
      </c>
      <c r="G115" s="1" t="e">
        <f>IF(ISNUMBER(FIND(Digital,'Outreach No &amp; Team Members List'!#REF!)),"",'Outreach No &amp; Team Members List'!#REF!&amp;Digital)</f>
        <v>#REF!</v>
      </c>
      <c r="J115" s="1" t="s">
        <v>73</v>
      </c>
      <c r="K115" s="1" t="e">
        <f>IF(ISNUMBER(FIND(Digital,'Outreach No &amp; Team Members List'!#REF!)),"",'Outreach No &amp; Team Members List'!#REF!&amp;Digital)</f>
        <v>#REF!</v>
      </c>
    </row>
    <row r="116" spans="1:11" ht="14.25" customHeight="1" x14ac:dyDescent="0.35">
      <c r="B116" s="1" t="s">
        <v>74</v>
      </c>
      <c r="C116" s="1" t="str">
        <f>IF(ISNUMBER(FIND(Education,'Outreach No &amp; Team Members List'!$Z$6)),"",'Outreach No &amp; Team Members List'!$Z$6&amp;Education)</f>
        <v xml:space="preserve">Education; </v>
      </c>
      <c r="F116" s="1" t="s">
        <v>74</v>
      </c>
      <c r="G116" s="1" t="e">
        <f>IF(ISNUMBER(FIND(Education,'Outreach No &amp; Team Members List'!#REF!)),"",'Outreach No &amp; Team Members List'!#REF!&amp;Education)</f>
        <v>#REF!</v>
      </c>
      <c r="J116" s="1" t="s">
        <v>74</v>
      </c>
      <c r="K116" s="1" t="e">
        <f>IF(ISNUMBER(FIND(Education,'Outreach No &amp; Team Members List'!#REF!)),"",'Outreach No &amp; Team Members List'!#REF!&amp;Education)</f>
        <v>#REF!</v>
      </c>
    </row>
    <row r="117" spans="1:11" ht="14.25" customHeight="1" x14ac:dyDescent="0.35">
      <c r="B117" s="1" t="s">
        <v>75</v>
      </c>
      <c r="C117" s="1" t="str">
        <f>IF(ISNUMBER(FIND(Eldercare,'Outreach No &amp; Team Members List'!$Z$6)),"",'Outreach No &amp; Team Members List'!$Z$6&amp;Eldercare)</f>
        <v xml:space="preserve">Eldercare; </v>
      </c>
      <c r="F117" s="1" t="s">
        <v>75</v>
      </c>
      <c r="G117" s="1" t="e">
        <f>IF(ISNUMBER(FIND(Eldercare,'Outreach No &amp; Team Members List'!#REF!)),"",'Outreach No &amp; Team Members List'!#REF!&amp;Eldercare)</f>
        <v>#REF!</v>
      </c>
      <c r="J117" s="1" t="s">
        <v>75</v>
      </c>
      <c r="K117" s="1" t="e">
        <f>IF(ISNUMBER(FIND(Eldercare,'Outreach No &amp; Team Members List'!#REF!)),"",'Outreach No &amp; Team Members List'!#REF!&amp;Eldercare)</f>
        <v>#REF!</v>
      </c>
    </row>
    <row r="118" spans="1:11" ht="14.25" customHeight="1" x14ac:dyDescent="0.35">
      <c r="B118" s="1" t="s">
        <v>8</v>
      </c>
      <c r="C118" s="1" t="str">
        <f>IF(ISNUMBER(FIND(Environment2,'Outreach No &amp; Team Members List'!$Z$6)),"",'Outreach No &amp; Team Members List'!$Z$6&amp;Environment2)</f>
        <v xml:space="preserve">Environment; </v>
      </c>
      <c r="F118" s="1" t="s">
        <v>8</v>
      </c>
      <c r="G118" s="1" t="e">
        <f>IF(ISNUMBER(FIND(Environment2,'Outreach No &amp; Team Members List'!#REF!)),"",'Outreach No &amp; Team Members List'!#REF!&amp;Environment2)</f>
        <v>#REF!</v>
      </c>
      <c r="J118" s="1" t="s">
        <v>8</v>
      </c>
      <c r="K118" s="1" t="e">
        <f>IF(ISNUMBER(FIND(Environment2,'Outreach No &amp; Team Members List'!#REF!)),"",'Outreach No &amp; Team Members List'!#REF!&amp;Environment2)</f>
        <v>#REF!</v>
      </c>
    </row>
    <row r="119" spans="1:11" ht="14.25" customHeight="1" x14ac:dyDescent="0.35">
      <c r="B119" s="1" t="s">
        <v>76</v>
      </c>
      <c r="C119" s="1" t="str">
        <f>IF(ISNUMBER(FIND(Families,'Outreach No &amp; Team Members List'!$Z$6)),"",'Outreach No &amp; Team Members List'!$Z$6&amp;Families)</f>
        <v xml:space="preserve">Families; </v>
      </c>
      <c r="F119" s="1" t="s">
        <v>76</v>
      </c>
      <c r="G119" s="1" t="e">
        <f>IF(ISNUMBER(FIND(Families,'Outreach No &amp; Team Members List'!#REF!)),"",'Outreach No &amp; Team Members List'!#REF!&amp;Families)</f>
        <v>#REF!</v>
      </c>
      <c r="J119" s="1" t="s">
        <v>76</v>
      </c>
      <c r="K119" s="1" t="e">
        <f>IF(ISNUMBER(FIND(Families,'Outreach No &amp; Team Members List'!#REF!)),"",'Outreach No &amp; Team Members List'!#REF!&amp;Families)</f>
        <v>#REF!</v>
      </c>
    </row>
    <row r="120" spans="1:11" ht="14.25" customHeight="1" x14ac:dyDescent="0.35">
      <c r="B120" s="1" t="s">
        <v>77</v>
      </c>
      <c r="C120" s="1" t="str">
        <f>IF(ISNUMBER(FIND(Health,'Outreach No &amp; Team Members List'!$Z$6)),"",'Outreach No &amp; Team Members List'!$Z$6&amp;Health)</f>
        <v xml:space="preserve">Health; </v>
      </c>
      <c r="F120" s="1" t="s">
        <v>77</v>
      </c>
      <c r="G120" s="1" t="e">
        <f>IF(ISNUMBER(FIND(Health,'Outreach No &amp; Team Members List'!#REF!)),"",'Outreach No &amp; Team Members List'!#REF!&amp;Health)</f>
        <v>#REF!</v>
      </c>
      <c r="J120" s="1" t="s">
        <v>77</v>
      </c>
      <c r="K120" s="1" t="e">
        <f>IF(ISNUMBER(FIND(Health,'Outreach No &amp; Team Members List'!#REF!)),"",'Outreach No &amp; Team Members List'!#REF!&amp;Health)</f>
        <v>#REF!</v>
      </c>
    </row>
    <row r="121" spans="1:11" ht="14.25" customHeight="1" x14ac:dyDescent="0.35">
      <c r="B121" s="1" t="s">
        <v>78</v>
      </c>
      <c r="C121" s="1" t="str">
        <f>IF(ISNUMBER(FIND(Heritage,'Outreach No &amp; Team Members List'!$Z$6)),"",'Outreach No &amp; Team Members List'!$Z$6&amp;Heritage)</f>
        <v xml:space="preserve">Heritage; </v>
      </c>
      <c r="F121" s="1" t="s">
        <v>78</v>
      </c>
      <c r="G121" s="1" t="e">
        <f>IF(ISNUMBER(FIND(Heritage,'Outreach No &amp; Team Members List'!#REF!)),"",'Outreach No &amp; Team Members List'!#REF!&amp;Heritage)</f>
        <v>#REF!</v>
      </c>
      <c r="J121" s="1" t="s">
        <v>78</v>
      </c>
      <c r="K121" s="1" t="e">
        <f>IF(ISNUMBER(FIND(Heritage,'Outreach No &amp; Team Members List'!#REF!)),"",'Outreach No &amp; Team Members List'!#REF!&amp;Heritage)</f>
        <v>#REF!</v>
      </c>
    </row>
    <row r="122" spans="1:11" ht="14.25" customHeight="1" x14ac:dyDescent="0.35">
      <c r="B122" s="1" t="s">
        <v>79</v>
      </c>
      <c r="C122" s="1" t="str">
        <f>IF(ISNUMBER(FIND(SpecialNeeds,'Outreach No &amp; Team Members List'!$Z$6)),"",'Outreach No &amp; Team Members List'!$Z$6&amp;SpecialNeeds)</f>
        <v xml:space="preserve">SpecialNeeds; </v>
      </c>
      <c r="F122" s="1" t="s">
        <v>79</v>
      </c>
      <c r="G122" s="1" t="e">
        <f>IF(ISNUMBER(FIND(SpecialNeeds,'Outreach No &amp; Team Members List'!#REF!)),"",'Outreach No &amp; Team Members List'!#REF!&amp;SpecialNeeds)</f>
        <v>#REF!</v>
      </c>
      <c r="J122" s="1" t="s">
        <v>79</v>
      </c>
      <c r="K122" s="1" t="e">
        <f>IF(ISNUMBER(FIND(SpecialNeeds,'Outreach No &amp; Team Members List'!#REF!)),"",'Outreach No &amp; Team Members List'!#REF!&amp;SpecialNeeds)</f>
        <v>#REF!</v>
      </c>
    </row>
    <row r="123" spans="1:11" ht="14.25" customHeight="1" x14ac:dyDescent="0.35">
      <c r="B123" s="1" t="s">
        <v>4</v>
      </c>
      <c r="C123" s="1" t="str">
        <f>IF(ISNUMBER(FIND(Sports2,'Outreach No &amp; Team Members List'!$Z$6)),"",'Outreach No &amp; Team Members List'!$Z$6&amp;Sports2)</f>
        <v xml:space="preserve">Sports; </v>
      </c>
      <c r="F123" s="1" t="s">
        <v>4</v>
      </c>
      <c r="G123" s="1" t="e">
        <f>IF(ISNUMBER(FIND(Sports2,'Outreach No &amp; Team Members List'!#REF!)),"",'Outreach No &amp; Team Members List'!#REF!&amp;Sports2)</f>
        <v>#REF!</v>
      </c>
      <c r="J123" s="1" t="s">
        <v>4</v>
      </c>
      <c r="K123" s="1" t="e">
        <f>IF(ISNUMBER(FIND(Sports2,'Outreach No &amp; Team Members List'!#REF!)),"",'Outreach No &amp; Team Members List'!#REF!&amp;Sports2)</f>
        <v>#REF!</v>
      </c>
    </row>
    <row r="124" spans="1:11" ht="14.25" customHeight="1" x14ac:dyDescent="0.35">
      <c r="B124" s="1" t="s">
        <v>80</v>
      </c>
      <c r="C124" s="1" t="str">
        <f>IF(ISNUMBER(FIND(Youth,'Outreach No &amp; Team Members List'!$Z$6)),"",'Outreach No &amp; Team Members List'!$Z$6&amp;Youth)</f>
        <v xml:space="preserve">Youth; </v>
      </c>
      <c r="F124" s="1" t="s">
        <v>80</v>
      </c>
      <c r="G124" s="1" t="e">
        <f>IF(ISNUMBER(FIND(Youth,'Outreach No &amp; Team Members List'!#REF!)),"",'Outreach No &amp; Team Members List'!#REF!&amp;Youth)</f>
        <v>#REF!</v>
      </c>
      <c r="J124" s="1" t="s">
        <v>80</v>
      </c>
      <c r="K124" s="1" t="e">
        <f>IF(ISNUMBER(FIND(Youth,'Outreach No &amp; Team Members List'!#REF!)),"",'Outreach No &amp; Team Members List'!#REF!&amp;Youth)</f>
        <v>#REF!</v>
      </c>
    </row>
    <row r="125" spans="1:11" ht="14.25" customHeight="1" x14ac:dyDescent="0.35">
      <c r="B125" s="1" t="s">
        <v>13</v>
      </c>
      <c r="C125" s="1" t="str">
        <f>IF(ISNUMBER(FIND(Others,'Outreach No &amp; Team Members List'!$Z$6)),"",'Outreach No &amp; Team Members List'!$Z$6&amp;Others)</f>
        <v xml:space="preserve">Others; </v>
      </c>
      <c r="F125" s="1" t="s">
        <v>13</v>
      </c>
      <c r="G125" s="1" t="e">
        <f>IF(ISNUMBER(FIND(Others,'Outreach No &amp; Team Members List'!#REF!)),"",'Outreach No &amp; Team Members List'!#REF!&amp;Others)</f>
        <v>#REF!</v>
      </c>
      <c r="J125" s="1" t="s">
        <v>13</v>
      </c>
      <c r="K125" s="1" t="e">
        <f>IF(ISNUMBER(FIND(Others,'Outreach No &amp; Team Members List'!#REF!)),"",'Outreach No &amp; Team Members List'!#REF!&amp;Others)</f>
        <v>#REF!</v>
      </c>
    </row>
    <row r="126" spans="1:11" ht="14.25" customHeight="1" x14ac:dyDescent="0.35"/>
    <row r="127" spans="1:11" ht="14.25" customHeight="1" x14ac:dyDescent="0.35">
      <c r="A127" s="1" t="s">
        <v>38</v>
      </c>
      <c r="B127" s="1" t="s">
        <v>1</v>
      </c>
      <c r="C127" s="1" t="str">
        <f>IF(ISNUMBER(FIND(Arts2,'Outreach No &amp; Team Members List'!$Z$10)),"",'Outreach No &amp; Team Members List'!$Z$10&amp;Arts2)</f>
        <v xml:space="preserve">Arts; </v>
      </c>
      <c r="E127" s="1" t="s">
        <v>39</v>
      </c>
      <c r="F127" s="1" t="s">
        <v>1</v>
      </c>
      <c r="G127" s="1" t="e">
        <f>IF(ISNUMBER(FIND(Arts2,'Outreach No &amp; Team Members List'!#REF!)),"",'Outreach No &amp; Team Members List'!#REF!&amp;Arts2)</f>
        <v>#REF!</v>
      </c>
      <c r="I127" s="1" t="s">
        <v>40</v>
      </c>
      <c r="J127" s="1" t="s">
        <v>1</v>
      </c>
      <c r="K127" s="1" t="e">
        <f>IF(ISNUMBER(FIND(Arts2,'Outreach No &amp; Team Members List'!#REF!)),"",'Outreach No &amp; Team Members List'!#REF!&amp;Arts2)</f>
        <v>#REF!</v>
      </c>
    </row>
    <row r="128" spans="1:11" ht="14.25" customHeight="1" x14ac:dyDescent="0.35">
      <c r="B128" s="1" t="s">
        <v>72</v>
      </c>
      <c r="C128" s="1" t="str">
        <f>IF(ISNUMBER(FIND(Children,'Outreach No &amp; Team Members List'!$Z$10)),"",'Outreach No &amp; Team Members List'!$Z$10&amp;Children)</f>
        <v xml:space="preserve">Children; </v>
      </c>
      <c r="F128" s="1" t="s">
        <v>72</v>
      </c>
      <c r="G128" s="1" t="e">
        <f>IF(ISNUMBER(FIND(Children,'Outreach No &amp; Team Members List'!#REF!)),"",'Outreach No &amp; Team Members List'!#REF!&amp;Children)</f>
        <v>#REF!</v>
      </c>
      <c r="J128" s="1" t="s">
        <v>72</v>
      </c>
      <c r="K128" s="1" t="e">
        <f>IF(ISNUMBER(FIND(Children,'Outreach No &amp; Team Members List'!#REF!)),"",'Outreach No &amp; Team Members List'!#REF!&amp;Children)</f>
        <v>#REF!</v>
      </c>
    </row>
    <row r="129" spans="2:11" ht="14.25" customHeight="1" x14ac:dyDescent="0.35">
      <c r="B129" s="1" t="s">
        <v>73</v>
      </c>
      <c r="C129" s="1" t="str">
        <f>IF(ISNUMBER(FIND(Digital,'Outreach No &amp; Team Members List'!$Z$10)),"",'Outreach No &amp; Team Members List'!$Z$10&amp;Digital)</f>
        <v xml:space="preserve">Digital; </v>
      </c>
      <c r="F129" s="1" t="s">
        <v>73</v>
      </c>
      <c r="G129" s="1" t="e">
        <f>IF(ISNUMBER(FIND(Digital,'Outreach No &amp; Team Members List'!#REF!)),"",'Outreach No &amp; Team Members List'!#REF!&amp;Digital)</f>
        <v>#REF!</v>
      </c>
      <c r="J129" s="1" t="s">
        <v>73</v>
      </c>
      <c r="K129" s="1" t="e">
        <f>IF(ISNUMBER(FIND(Digital,'Outreach No &amp; Team Members List'!#REF!)),"",'Outreach No &amp; Team Members List'!#REF!&amp;Digital)</f>
        <v>#REF!</v>
      </c>
    </row>
    <row r="130" spans="2:11" ht="14.25" customHeight="1" x14ac:dyDescent="0.35">
      <c r="B130" s="1" t="s">
        <v>74</v>
      </c>
      <c r="C130" s="1" t="str">
        <f>IF(ISNUMBER(FIND(Education,'Outreach No &amp; Team Members List'!$Z$10)),"",'Outreach No &amp; Team Members List'!$Z$10&amp;Education)</f>
        <v xml:space="preserve">Education; </v>
      </c>
      <c r="F130" s="1" t="s">
        <v>74</v>
      </c>
      <c r="G130" s="1" t="e">
        <f>IF(ISNUMBER(FIND(Education,'Outreach No &amp; Team Members List'!#REF!)),"",'Outreach No &amp; Team Members List'!#REF!&amp;Education)</f>
        <v>#REF!</v>
      </c>
      <c r="J130" s="1" t="s">
        <v>74</v>
      </c>
      <c r="K130" s="1" t="e">
        <f>IF(ISNUMBER(FIND(Education,'Outreach No &amp; Team Members List'!#REF!)),"",'Outreach No &amp; Team Members List'!#REF!&amp;Education)</f>
        <v>#REF!</v>
      </c>
    </row>
    <row r="131" spans="2:11" ht="14.25" customHeight="1" x14ac:dyDescent="0.35">
      <c r="B131" s="1" t="s">
        <v>75</v>
      </c>
      <c r="C131" s="1" t="str">
        <f>IF(ISNUMBER(FIND(Eldercare,'Outreach No &amp; Team Members List'!$Z$10)),"",'Outreach No &amp; Team Members List'!$Z$10&amp;Eldercare)</f>
        <v xml:space="preserve">Eldercare; </v>
      </c>
      <c r="F131" s="1" t="s">
        <v>75</v>
      </c>
      <c r="G131" s="1" t="e">
        <f>IF(ISNUMBER(FIND(Eldercare,'Outreach No &amp; Team Members List'!#REF!)),"",'Outreach No &amp; Team Members List'!#REF!&amp;Eldercare)</f>
        <v>#REF!</v>
      </c>
      <c r="J131" s="1" t="s">
        <v>75</v>
      </c>
      <c r="K131" s="1" t="e">
        <f>IF(ISNUMBER(FIND(Eldercare,'Outreach No &amp; Team Members List'!#REF!)),"",'Outreach No &amp; Team Members List'!#REF!&amp;Eldercare)</f>
        <v>#REF!</v>
      </c>
    </row>
    <row r="132" spans="2:11" ht="14.25" customHeight="1" x14ac:dyDescent="0.35">
      <c r="B132" s="1" t="s">
        <v>8</v>
      </c>
      <c r="C132" s="1" t="str">
        <f>IF(ISNUMBER(FIND(Environment2,'Outreach No &amp; Team Members List'!$Z$10)),"",'Outreach No &amp; Team Members List'!$Z$10&amp;Environment2)</f>
        <v xml:space="preserve">Environment; </v>
      </c>
      <c r="F132" s="1" t="s">
        <v>8</v>
      </c>
      <c r="G132" s="1" t="e">
        <f>IF(ISNUMBER(FIND(Environment2,'Outreach No &amp; Team Members List'!#REF!)),"",'Outreach No &amp; Team Members List'!#REF!&amp;Environment2)</f>
        <v>#REF!</v>
      </c>
      <c r="J132" s="1" t="s">
        <v>8</v>
      </c>
      <c r="K132" s="1" t="e">
        <f>IF(ISNUMBER(FIND(Environment2,'Outreach No &amp; Team Members List'!#REF!)),"",'Outreach No &amp; Team Members List'!#REF!&amp;Environment2)</f>
        <v>#REF!</v>
      </c>
    </row>
    <row r="133" spans="2:11" ht="14.25" customHeight="1" x14ac:dyDescent="0.35">
      <c r="B133" s="1" t="s">
        <v>76</v>
      </c>
      <c r="C133" s="1" t="str">
        <f>IF(ISNUMBER(FIND(Families,'Outreach No &amp; Team Members List'!$Z$10)),"",'Outreach No &amp; Team Members List'!$Z$10&amp;Families)</f>
        <v xml:space="preserve">Families; </v>
      </c>
      <c r="F133" s="1" t="s">
        <v>76</v>
      </c>
      <c r="G133" s="1" t="e">
        <f>IF(ISNUMBER(FIND(Families,'Outreach No &amp; Team Members List'!#REF!)),"",'Outreach No &amp; Team Members List'!#REF!&amp;Families)</f>
        <v>#REF!</v>
      </c>
      <c r="J133" s="1" t="s">
        <v>76</v>
      </c>
      <c r="K133" s="1" t="e">
        <f>IF(ISNUMBER(FIND(Families,'Outreach No &amp; Team Members List'!#REF!)),"",'Outreach No &amp; Team Members List'!#REF!&amp;Families)</f>
        <v>#REF!</v>
      </c>
    </row>
    <row r="134" spans="2:11" ht="14.25" customHeight="1" x14ac:dyDescent="0.35">
      <c r="B134" s="1" t="s">
        <v>77</v>
      </c>
      <c r="C134" s="1" t="str">
        <f>IF(ISNUMBER(FIND(Health,'Outreach No &amp; Team Members List'!$Z$10)),"",'Outreach No &amp; Team Members List'!$Z$10&amp;Health)</f>
        <v xml:space="preserve">Health; </v>
      </c>
      <c r="F134" s="1" t="s">
        <v>77</v>
      </c>
      <c r="G134" s="1" t="e">
        <f>IF(ISNUMBER(FIND(Health,'Outreach No &amp; Team Members List'!#REF!)),"",'Outreach No &amp; Team Members List'!#REF!&amp;Health)</f>
        <v>#REF!</v>
      </c>
      <c r="J134" s="1" t="s">
        <v>77</v>
      </c>
      <c r="K134" s="1" t="e">
        <f>IF(ISNUMBER(FIND(Health,'Outreach No &amp; Team Members List'!#REF!)),"",'Outreach No &amp; Team Members List'!#REF!&amp;Health)</f>
        <v>#REF!</v>
      </c>
    </row>
    <row r="135" spans="2:11" ht="14.25" customHeight="1" x14ac:dyDescent="0.35">
      <c r="B135" s="1" t="s">
        <v>78</v>
      </c>
      <c r="C135" s="1" t="str">
        <f>IF(ISNUMBER(FIND(Heritage,'Outreach No &amp; Team Members List'!$Z$10)),"",'Outreach No &amp; Team Members List'!$Z$10&amp;Heritage)</f>
        <v xml:space="preserve">Heritage; </v>
      </c>
      <c r="F135" s="1" t="s">
        <v>78</v>
      </c>
      <c r="G135" s="1" t="e">
        <f>IF(ISNUMBER(FIND(Heritage,'Outreach No &amp; Team Members List'!#REF!)),"",'Outreach No &amp; Team Members List'!#REF!&amp;Heritage)</f>
        <v>#REF!</v>
      </c>
      <c r="J135" s="1" t="s">
        <v>78</v>
      </c>
      <c r="K135" s="1" t="e">
        <f>IF(ISNUMBER(FIND(Heritage,'Outreach No &amp; Team Members List'!#REF!)),"",'Outreach No &amp; Team Members List'!#REF!&amp;Heritage)</f>
        <v>#REF!</v>
      </c>
    </row>
    <row r="136" spans="2:11" ht="14.25" customHeight="1" x14ac:dyDescent="0.35">
      <c r="B136" s="1" t="s">
        <v>79</v>
      </c>
      <c r="C136" s="1" t="str">
        <f>IF(ISNUMBER(FIND(SpecialNeeds,'Outreach No &amp; Team Members List'!$Z$10)),"",'Outreach No &amp; Team Members List'!$Z$10&amp;SpecialNeeds)</f>
        <v xml:space="preserve">SpecialNeeds; </v>
      </c>
      <c r="F136" s="1" t="s">
        <v>79</v>
      </c>
      <c r="G136" s="1" t="e">
        <f>IF(ISNUMBER(FIND(SpecialNeeds,'Outreach No &amp; Team Members List'!#REF!)),"",'Outreach No &amp; Team Members List'!#REF!&amp;SpecialNeeds)</f>
        <v>#REF!</v>
      </c>
      <c r="J136" s="1" t="s">
        <v>79</v>
      </c>
      <c r="K136" s="1" t="e">
        <f>IF(ISNUMBER(FIND(SpecialNeeds,'Outreach No &amp; Team Members List'!#REF!)),"",'Outreach No &amp; Team Members List'!#REF!&amp;SpecialNeeds)</f>
        <v>#REF!</v>
      </c>
    </row>
    <row r="137" spans="2:11" ht="14.25" customHeight="1" x14ac:dyDescent="0.35">
      <c r="B137" s="1" t="s">
        <v>4</v>
      </c>
      <c r="C137" s="1" t="str">
        <f>IF(ISNUMBER(FIND(Sports2,'Outreach No &amp; Team Members List'!$Z$10)),"",'Outreach No &amp; Team Members List'!$Z$10&amp;Sports2)</f>
        <v xml:space="preserve">Sports; </v>
      </c>
      <c r="F137" s="1" t="s">
        <v>4</v>
      </c>
      <c r="G137" s="1" t="e">
        <f>IF(ISNUMBER(FIND(Sports2,'Outreach No &amp; Team Members List'!#REF!)),"",'Outreach No &amp; Team Members List'!#REF!&amp;Sports2)</f>
        <v>#REF!</v>
      </c>
      <c r="J137" s="1" t="s">
        <v>4</v>
      </c>
      <c r="K137" s="1" t="e">
        <f>IF(ISNUMBER(FIND(Sports2,'Outreach No &amp; Team Members List'!#REF!)),"",'Outreach No &amp; Team Members List'!#REF!&amp;Sports2)</f>
        <v>#REF!</v>
      </c>
    </row>
    <row r="138" spans="2:11" ht="14.25" customHeight="1" x14ac:dyDescent="0.35">
      <c r="B138" s="1" t="s">
        <v>80</v>
      </c>
      <c r="C138" s="1" t="str">
        <f>IF(ISNUMBER(FIND(Youth,'Outreach No &amp; Team Members List'!$Z$10)),"",'Outreach No &amp; Team Members List'!$Z$10&amp;Youth)</f>
        <v xml:space="preserve">Youth; </v>
      </c>
      <c r="F138" s="1" t="s">
        <v>80</v>
      </c>
      <c r="G138" s="1" t="e">
        <f>IF(ISNUMBER(FIND(Youth,'Outreach No &amp; Team Members List'!#REF!)),"",'Outreach No &amp; Team Members List'!#REF!&amp;Youth)</f>
        <v>#REF!</v>
      </c>
      <c r="J138" s="1" t="s">
        <v>80</v>
      </c>
      <c r="K138" s="1" t="e">
        <f>IF(ISNUMBER(FIND(Youth,'Outreach No &amp; Team Members List'!#REF!)),"",'Outreach No &amp; Team Members List'!#REF!&amp;Youth)</f>
        <v>#REF!</v>
      </c>
    </row>
    <row r="139" spans="2:11" ht="14.25" customHeight="1" x14ac:dyDescent="0.35">
      <c r="B139" s="1" t="s">
        <v>13</v>
      </c>
      <c r="C139" s="1" t="str">
        <f>IF(ISNUMBER(FIND(Others,'Outreach No &amp; Team Members List'!$Z$10)),"",'Outreach No &amp; Team Members List'!$Z$10&amp;Others)</f>
        <v xml:space="preserve">Others; </v>
      </c>
      <c r="F139" s="1" t="s">
        <v>13</v>
      </c>
      <c r="G139" s="1" t="e">
        <f>IF(ISNUMBER(FIND(Others,'Outreach No &amp; Team Members List'!#REF!)),"",'Outreach No &amp; Team Members List'!#REF!&amp;Others)</f>
        <v>#REF!</v>
      </c>
      <c r="J139" s="1" t="s">
        <v>13</v>
      </c>
      <c r="K139" s="1" t="e">
        <f>IF(ISNUMBER(FIND(Others,'Outreach No &amp; Team Members List'!#REF!)),"",'Outreach No &amp; Team Members List'!#REF!&amp;Others)</f>
        <v>#REF!</v>
      </c>
    </row>
    <row r="140" spans="2:11" ht="14.25" customHeight="1" x14ac:dyDescent="0.35"/>
    <row r="141" spans="2:11" ht="14.25" customHeight="1" x14ac:dyDescent="0.35"/>
    <row r="142" spans="2:11" ht="14.25" customHeight="1" x14ac:dyDescent="0.35"/>
    <row r="143" spans="2:11" ht="14.25" customHeight="1" x14ac:dyDescent="0.35"/>
    <row r="144" spans="2:11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>
      <selection activeCell="H14" sqref="H14"/>
    </sheetView>
  </sheetViews>
  <sheetFormatPr defaultColWidth="14.453125" defaultRowHeight="15" customHeight="1" x14ac:dyDescent="0.35"/>
  <cols>
    <col min="1" max="1" width="16" customWidth="1"/>
    <col min="2" max="2" width="20.36328125" customWidth="1"/>
    <col min="3" max="3" width="15" customWidth="1"/>
    <col min="4" max="4" width="15.453125" customWidth="1"/>
    <col min="5" max="5" width="20.1796875" customWidth="1"/>
    <col min="6" max="7" width="17.6328125" customWidth="1"/>
    <col min="8" max="8" width="23.453125" customWidth="1"/>
    <col min="9" max="9" width="25.6328125" customWidth="1"/>
    <col min="10" max="10" width="27.453125" customWidth="1"/>
    <col min="11" max="12" width="38.1796875" customWidth="1"/>
    <col min="13" max="13" width="19.1796875" customWidth="1"/>
    <col min="14" max="14" width="16.81640625" customWidth="1"/>
    <col min="15" max="15" width="35" customWidth="1"/>
    <col min="16" max="16" width="15.453125" customWidth="1"/>
    <col min="17" max="26" width="8.6328125" customWidth="1"/>
  </cols>
  <sheetData>
    <row r="1" spans="1:16" ht="14.25" customHeight="1" x14ac:dyDescent="0.35">
      <c r="A1" s="7" t="s">
        <v>571</v>
      </c>
      <c r="B1" s="7" t="s">
        <v>42</v>
      </c>
      <c r="C1" s="7" t="s">
        <v>44</v>
      </c>
      <c r="D1" s="7" t="s">
        <v>47</v>
      </c>
      <c r="E1" s="7" t="s">
        <v>81</v>
      </c>
      <c r="F1" s="7" t="s">
        <v>82</v>
      </c>
      <c r="G1" s="7" t="s">
        <v>83</v>
      </c>
      <c r="H1" s="7" t="s">
        <v>84</v>
      </c>
      <c r="I1" s="7" t="s">
        <v>85</v>
      </c>
      <c r="J1" s="7" t="s">
        <v>86</v>
      </c>
      <c r="K1" s="7" t="s">
        <v>87</v>
      </c>
      <c r="L1" s="7" t="s">
        <v>88</v>
      </c>
      <c r="M1" s="7" t="s">
        <v>50</v>
      </c>
      <c r="N1" s="7" t="s">
        <v>89</v>
      </c>
      <c r="O1" s="7" t="s">
        <v>90</v>
      </c>
      <c r="P1" s="7" t="s">
        <v>91</v>
      </c>
    </row>
    <row r="2" spans="1:16" ht="14.25" customHeight="1" x14ac:dyDescent="0.35">
      <c r="A2" s="8" t="s">
        <v>61</v>
      </c>
      <c r="B2" s="8" t="s">
        <v>92</v>
      </c>
      <c r="C2" s="8" t="s">
        <v>55</v>
      </c>
      <c r="D2" s="8" t="s">
        <v>93</v>
      </c>
      <c r="E2" s="8" t="s">
        <v>574</v>
      </c>
      <c r="F2" s="8" t="s">
        <v>578</v>
      </c>
      <c r="G2" s="8" t="s">
        <v>603</v>
      </c>
      <c r="H2" s="8" t="s">
        <v>95</v>
      </c>
      <c r="I2" s="8" t="s">
        <v>606</v>
      </c>
      <c r="J2" s="8" t="s">
        <v>606</v>
      </c>
      <c r="K2" s="8" t="s">
        <v>613</v>
      </c>
      <c r="L2" s="8" t="s">
        <v>96</v>
      </c>
      <c r="M2" s="8" t="s">
        <v>97</v>
      </c>
      <c r="N2" s="8" t="s">
        <v>98</v>
      </c>
      <c r="O2" s="10" t="s">
        <v>99</v>
      </c>
      <c r="P2" s="8" t="s">
        <v>100</v>
      </c>
    </row>
    <row r="3" spans="1:16" ht="14.25" customHeight="1" x14ac:dyDescent="0.35">
      <c r="A3" s="8" t="s">
        <v>53</v>
      </c>
      <c r="B3" s="8" t="s">
        <v>101</v>
      </c>
      <c r="C3" s="8" t="s">
        <v>102</v>
      </c>
      <c r="D3" s="8" t="s">
        <v>103</v>
      </c>
      <c r="E3" s="8" t="s">
        <v>57</v>
      </c>
      <c r="F3" s="8" t="s">
        <v>69</v>
      </c>
      <c r="G3" s="8" t="s">
        <v>604</v>
      </c>
      <c r="H3" s="8" t="s">
        <v>105</v>
      </c>
      <c r="I3" s="8" t="s">
        <v>607</v>
      </c>
      <c r="J3" s="8" t="s">
        <v>607</v>
      </c>
      <c r="K3" s="8" t="s">
        <v>614</v>
      </c>
      <c r="L3" s="8" t="s">
        <v>106</v>
      </c>
      <c r="M3" s="8" t="s">
        <v>107</v>
      </c>
      <c r="N3" s="8" t="s">
        <v>108</v>
      </c>
      <c r="O3" s="10" t="s">
        <v>109</v>
      </c>
      <c r="P3" s="8" t="s">
        <v>60</v>
      </c>
    </row>
    <row r="4" spans="1:16" ht="14.25" customHeight="1" x14ac:dyDescent="0.35">
      <c r="A4" s="8"/>
      <c r="B4" s="8" t="s">
        <v>110</v>
      </c>
      <c r="C4" s="8" t="s">
        <v>111</v>
      </c>
      <c r="D4" s="8" t="s">
        <v>112</v>
      </c>
      <c r="E4" s="8" t="s">
        <v>575</v>
      </c>
      <c r="F4" s="8" t="s">
        <v>64</v>
      </c>
      <c r="G4" s="8" t="s">
        <v>605</v>
      </c>
      <c r="H4" s="8" t="s">
        <v>114</v>
      </c>
      <c r="I4" s="8" t="s">
        <v>608</v>
      </c>
      <c r="J4" s="8" t="s">
        <v>608</v>
      </c>
      <c r="K4" s="8" t="s">
        <v>615</v>
      </c>
      <c r="L4" s="8" t="s">
        <v>115</v>
      </c>
      <c r="M4" s="8" t="s">
        <v>116</v>
      </c>
      <c r="N4" s="8" t="s">
        <v>117</v>
      </c>
      <c r="O4" s="10" t="s">
        <v>118</v>
      </c>
      <c r="P4" s="6"/>
    </row>
    <row r="5" spans="1:16" ht="14.25" customHeight="1" x14ac:dyDescent="0.35">
      <c r="A5" s="8"/>
      <c r="B5" s="8" t="s">
        <v>119</v>
      </c>
      <c r="C5" s="8"/>
      <c r="D5" s="8" t="s">
        <v>120</v>
      </c>
      <c r="E5" s="8" t="s">
        <v>65</v>
      </c>
      <c r="F5" s="8" t="s">
        <v>139</v>
      </c>
      <c r="G5" s="8"/>
      <c r="H5" s="8" t="s">
        <v>66</v>
      </c>
      <c r="I5" s="8" t="s">
        <v>609</v>
      </c>
      <c r="J5" s="8" t="s">
        <v>609</v>
      </c>
      <c r="K5" s="8" t="s">
        <v>616</v>
      </c>
      <c r="L5" s="8" t="s">
        <v>59</v>
      </c>
      <c r="M5" s="8" t="s">
        <v>122</v>
      </c>
      <c r="N5" s="8" t="s">
        <v>123</v>
      </c>
      <c r="O5" s="10" t="s">
        <v>124</v>
      </c>
      <c r="P5" s="6"/>
    </row>
    <row r="6" spans="1:16" ht="14.25" customHeight="1" x14ac:dyDescent="0.35">
      <c r="A6" s="8"/>
      <c r="B6" s="8" t="s">
        <v>125</v>
      </c>
      <c r="C6" s="8"/>
      <c r="D6" s="8" t="s">
        <v>126</v>
      </c>
      <c r="E6" s="8" t="s">
        <v>576</v>
      </c>
      <c r="F6" s="8" t="s">
        <v>208</v>
      </c>
      <c r="G6" s="8"/>
      <c r="H6" s="8" t="s">
        <v>67</v>
      </c>
      <c r="I6" s="8" t="s">
        <v>610</v>
      </c>
      <c r="J6" s="8" t="s">
        <v>610</v>
      </c>
      <c r="K6" s="8" t="s">
        <v>617</v>
      </c>
      <c r="L6" s="8"/>
      <c r="M6" s="8" t="s">
        <v>128</v>
      </c>
      <c r="N6" s="8" t="s">
        <v>129</v>
      </c>
      <c r="O6" s="10" t="s">
        <v>130</v>
      </c>
      <c r="P6" s="6"/>
    </row>
    <row r="7" spans="1:16" ht="14.25" customHeight="1" x14ac:dyDescent="0.35">
      <c r="A7" s="8"/>
      <c r="B7" s="8" t="s">
        <v>131</v>
      </c>
      <c r="C7" s="8"/>
      <c r="D7" s="8" t="s">
        <v>56</v>
      </c>
      <c r="E7" s="8" t="s">
        <v>132</v>
      </c>
      <c r="F7" s="8" t="s">
        <v>68</v>
      </c>
      <c r="G7" s="8"/>
      <c r="H7" s="8"/>
      <c r="I7" s="8" t="s">
        <v>611</v>
      </c>
      <c r="J7" s="8" t="s">
        <v>611</v>
      </c>
      <c r="K7" s="8" t="s">
        <v>618</v>
      </c>
      <c r="L7" s="8"/>
      <c r="M7" s="8" t="s">
        <v>134</v>
      </c>
      <c r="N7" s="8" t="s">
        <v>135</v>
      </c>
      <c r="O7" s="10" t="s">
        <v>136</v>
      </c>
      <c r="P7" s="6"/>
    </row>
    <row r="8" spans="1:16" ht="14.25" customHeight="1" x14ac:dyDescent="0.35">
      <c r="A8" s="8"/>
      <c r="B8" s="8" t="s">
        <v>137</v>
      </c>
      <c r="C8" s="8"/>
      <c r="D8" s="8" t="s">
        <v>138</v>
      </c>
      <c r="E8" s="8" t="s">
        <v>577</v>
      </c>
      <c r="F8" s="8" t="s">
        <v>275</v>
      </c>
      <c r="G8" s="8"/>
      <c r="H8" s="8"/>
      <c r="I8" s="8" t="s">
        <v>612</v>
      </c>
      <c r="J8" s="8" t="s">
        <v>612</v>
      </c>
      <c r="K8" s="8" t="s">
        <v>619</v>
      </c>
      <c r="L8" s="8"/>
      <c r="M8" s="8" t="s">
        <v>140</v>
      </c>
      <c r="N8" s="8" t="s">
        <v>141</v>
      </c>
      <c r="O8" s="10" t="s">
        <v>142</v>
      </c>
      <c r="P8" s="6"/>
    </row>
    <row r="9" spans="1:16" ht="14.25" customHeight="1" x14ac:dyDescent="0.35">
      <c r="A9" s="8"/>
      <c r="B9" s="8" t="s">
        <v>143</v>
      </c>
      <c r="C9" s="8"/>
      <c r="D9" s="8" t="s">
        <v>144</v>
      </c>
      <c r="E9" s="8" t="s">
        <v>59</v>
      </c>
      <c r="F9" s="8" t="s">
        <v>214</v>
      </c>
      <c r="G9" s="8"/>
      <c r="H9" s="8"/>
      <c r="I9" s="8" t="s">
        <v>59</v>
      </c>
      <c r="J9" s="8" t="s">
        <v>59</v>
      </c>
      <c r="K9" s="8" t="s">
        <v>620</v>
      </c>
      <c r="L9" s="8"/>
      <c r="M9" s="8" t="s">
        <v>146</v>
      </c>
      <c r="N9" s="8" t="s">
        <v>147</v>
      </c>
      <c r="O9" s="10" t="s">
        <v>148</v>
      </c>
      <c r="P9" s="6"/>
    </row>
    <row r="10" spans="1:16" ht="14.25" customHeight="1" x14ac:dyDescent="0.35">
      <c r="A10" s="8"/>
      <c r="B10" s="8" t="s">
        <v>149</v>
      </c>
      <c r="C10" s="8"/>
      <c r="D10" s="8" t="s">
        <v>150</v>
      </c>
      <c r="E10" s="8"/>
      <c r="F10" s="8" t="s">
        <v>217</v>
      </c>
      <c r="G10" s="8"/>
      <c r="H10" s="8"/>
      <c r="I10" s="8"/>
      <c r="J10" s="8"/>
      <c r="K10" s="8" t="s">
        <v>621</v>
      </c>
      <c r="L10" s="8"/>
      <c r="M10" s="8" t="s">
        <v>152</v>
      </c>
      <c r="N10" s="8" t="s">
        <v>153</v>
      </c>
      <c r="O10" s="10" t="s">
        <v>154</v>
      </c>
      <c r="P10" s="6"/>
    </row>
    <row r="11" spans="1:16" ht="14.25" customHeight="1" x14ac:dyDescent="0.35">
      <c r="A11" s="8"/>
      <c r="B11" s="8" t="s">
        <v>155</v>
      </c>
      <c r="C11" s="8"/>
      <c r="D11" s="8" t="s">
        <v>156</v>
      </c>
      <c r="E11" s="8"/>
      <c r="F11" s="8" t="s">
        <v>314</v>
      </c>
      <c r="G11" s="8"/>
      <c r="H11" s="8"/>
      <c r="I11" s="8"/>
      <c r="J11" s="8"/>
      <c r="K11" s="8" t="s">
        <v>622</v>
      </c>
      <c r="L11" s="8"/>
      <c r="M11" s="8" t="s">
        <v>158</v>
      </c>
      <c r="N11" s="8" t="s">
        <v>159</v>
      </c>
      <c r="O11" s="10" t="s">
        <v>160</v>
      </c>
      <c r="P11" s="6"/>
    </row>
    <row r="12" spans="1:16" ht="14.25" customHeight="1" x14ac:dyDescent="0.35">
      <c r="A12" s="8"/>
      <c r="B12" s="8" t="s">
        <v>161</v>
      </c>
      <c r="C12" s="8"/>
      <c r="D12" s="8" t="s">
        <v>162</v>
      </c>
      <c r="E12" s="8"/>
      <c r="F12" s="8" t="s">
        <v>63</v>
      </c>
      <c r="G12" s="8"/>
      <c r="H12" s="8"/>
      <c r="I12" s="8"/>
      <c r="J12" s="8"/>
      <c r="K12" s="8" t="s">
        <v>623</v>
      </c>
      <c r="L12" s="8"/>
      <c r="M12" s="8" t="s">
        <v>164</v>
      </c>
      <c r="N12" s="8" t="s">
        <v>165</v>
      </c>
      <c r="O12" s="10" t="s">
        <v>166</v>
      </c>
      <c r="P12" s="6"/>
    </row>
    <row r="13" spans="1:16" ht="14.25" customHeight="1" x14ac:dyDescent="0.35">
      <c r="A13" s="8"/>
      <c r="B13" s="8" t="s">
        <v>167</v>
      </c>
      <c r="C13" s="8"/>
      <c r="D13" s="8" t="s">
        <v>59</v>
      </c>
      <c r="E13" s="8"/>
      <c r="F13" s="8" t="s">
        <v>579</v>
      </c>
      <c r="G13" s="8"/>
      <c r="H13" s="8"/>
      <c r="I13" s="8"/>
      <c r="J13" s="8"/>
      <c r="K13" s="8" t="s">
        <v>624</v>
      </c>
      <c r="L13" s="8"/>
      <c r="M13" s="8" t="s">
        <v>169</v>
      </c>
      <c r="N13" s="8" t="s">
        <v>59</v>
      </c>
      <c r="O13" s="10" t="s">
        <v>170</v>
      </c>
      <c r="P13" s="6"/>
    </row>
    <row r="14" spans="1:16" ht="14.25" customHeight="1" x14ac:dyDescent="0.35">
      <c r="A14" s="8"/>
      <c r="B14" s="8" t="s">
        <v>171</v>
      </c>
      <c r="C14" s="8"/>
      <c r="D14" s="8"/>
      <c r="E14" s="8"/>
      <c r="F14" s="8" t="s">
        <v>223</v>
      </c>
      <c r="G14" s="8"/>
      <c r="H14" s="8"/>
      <c r="I14" s="8"/>
      <c r="J14" s="8"/>
      <c r="K14" s="8" t="s">
        <v>625</v>
      </c>
      <c r="L14" s="8"/>
      <c r="M14" s="8" t="s">
        <v>173</v>
      </c>
      <c r="N14" s="8"/>
      <c r="O14" s="8" t="s">
        <v>59</v>
      </c>
      <c r="P14" s="6"/>
    </row>
    <row r="15" spans="1:16" ht="14.25" customHeight="1" x14ac:dyDescent="0.35">
      <c r="A15" s="8"/>
      <c r="B15" s="8" t="s">
        <v>174</v>
      </c>
      <c r="C15" s="8"/>
      <c r="D15" s="8"/>
      <c r="E15" s="8"/>
      <c r="F15" s="8" t="s">
        <v>226</v>
      </c>
      <c r="G15" s="8"/>
      <c r="H15" s="8"/>
      <c r="I15" s="8"/>
      <c r="J15" s="8"/>
      <c r="K15" s="8" t="s">
        <v>626</v>
      </c>
      <c r="L15" s="8"/>
      <c r="M15" s="8" t="s">
        <v>176</v>
      </c>
      <c r="N15" s="8"/>
      <c r="O15" s="8"/>
      <c r="P15" s="6"/>
    </row>
    <row r="16" spans="1:16" ht="14.25" customHeight="1" x14ac:dyDescent="0.35">
      <c r="A16" s="8"/>
      <c r="B16" s="8" t="s">
        <v>177</v>
      </c>
      <c r="C16" s="8"/>
      <c r="D16" s="8"/>
      <c r="E16" s="8"/>
      <c r="F16" s="8" t="s">
        <v>356</v>
      </c>
      <c r="G16" s="8"/>
      <c r="H16" s="8"/>
      <c r="I16" s="8"/>
      <c r="J16" s="8"/>
      <c r="K16" s="8" t="s">
        <v>627</v>
      </c>
      <c r="L16" s="8"/>
      <c r="M16" s="8" t="s">
        <v>179</v>
      </c>
      <c r="N16" s="8"/>
      <c r="O16" s="8"/>
      <c r="P16" s="6"/>
    </row>
    <row r="17" spans="1:16" ht="14.25" customHeight="1" x14ac:dyDescent="0.35">
      <c r="A17" s="8"/>
      <c r="B17" s="8" t="s">
        <v>180</v>
      </c>
      <c r="C17" s="8"/>
      <c r="D17" s="8"/>
      <c r="E17" s="8"/>
      <c r="F17" s="8" t="s">
        <v>580</v>
      </c>
      <c r="G17" s="8"/>
      <c r="H17" s="8"/>
      <c r="I17" s="8"/>
      <c r="J17" s="8"/>
      <c r="K17" s="8" t="s">
        <v>628</v>
      </c>
      <c r="L17" s="8"/>
      <c r="M17" s="8" t="s">
        <v>182</v>
      </c>
      <c r="N17" s="8"/>
      <c r="O17" s="8"/>
      <c r="P17" s="6"/>
    </row>
    <row r="18" spans="1:16" ht="14.25" customHeight="1" x14ac:dyDescent="0.35">
      <c r="A18" s="8"/>
      <c r="B18" s="8" t="s">
        <v>183</v>
      </c>
      <c r="C18" s="8"/>
      <c r="D18" s="8"/>
      <c r="E18" s="8"/>
      <c r="F18" s="8" t="s">
        <v>581</v>
      </c>
      <c r="G18" s="8"/>
      <c r="H18" s="8"/>
      <c r="I18" s="8"/>
      <c r="J18" s="8"/>
      <c r="K18" s="8" t="s">
        <v>629</v>
      </c>
      <c r="L18" s="8"/>
      <c r="M18" s="8" t="s">
        <v>185</v>
      </c>
      <c r="N18" s="8"/>
      <c r="O18" s="8"/>
      <c r="P18" s="6"/>
    </row>
    <row r="19" spans="1:16" ht="14.25" customHeight="1" x14ac:dyDescent="0.35">
      <c r="A19" s="8"/>
      <c r="B19" s="8" t="s">
        <v>186</v>
      </c>
      <c r="C19" s="8"/>
      <c r="D19" s="8"/>
      <c r="E19" s="8"/>
      <c r="F19" s="8" t="s">
        <v>229</v>
      </c>
      <c r="G19" s="8"/>
      <c r="H19" s="8"/>
      <c r="I19" s="8"/>
      <c r="J19" s="8"/>
      <c r="K19" s="8" t="s">
        <v>630</v>
      </c>
      <c r="L19" s="8"/>
      <c r="M19" s="8" t="s">
        <v>188</v>
      </c>
      <c r="N19" s="8"/>
      <c r="O19" s="8"/>
      <c r="P19" s="6"/>
    </row>
    <row r="20" spans="1:16" ht="14.25" customHeight="1" x14ac:dyDescent="0.35">
      <c r="A20" s="8"/>
      <c r="B20" s="8" t="s">
        <v>189</v>
      </c>
      <c r="C20" s="8"/>
      <c r="D20" s="8"/>
      <c r="E20" s="8"/>
      <c r="F20" s="8" t="s">
        <v>399</v>
      </c>
      <c r="G20" s="8"/>
      <c r="H20" s="8"/>
      <c r="I20" s="8"/>
      <c r="J20" s="8"/>
      <c r="K20" s="8" t="s">
        <v>631</v>
      </c>
      <c r="L20" s="8"/>
      <c r="M20" s="8" t="s">
        <v>191</v>
      </c>
      <c r="N20" s="8"/>
      <c r="O20" s="8"/>
      <c r="P20" s="6"/>
    </row>
    <row r="21" spans="1:16" ht="14.25" customHeight="1" x14ac:dyDescent="0.35">
      <c r="A21" s="8"/>
      <c r="B21" s="8" t="s">
        <v>192</v>
      </c>
      <c r="C21" s="8"/>
      <c r="D21" s="8"/>
      <c r="E21" s="8"/>
      <c r="F21" s="8" t="s">
        <v>62</v>
      </c>
      <c r="G21" s="8"/>
      <c r="H21" s="8"/>
      <c r="I21" s="8"/>
      <c r="J21" s="8"/>
      <c r="K21" s="8" t="s">
        <v>632</v>
      </c>
      <c r="L21" s="8"/>
      <c r="M21" s="8" t="s">
        <v>194</v>
      </c>
      <c r="N21" s="8"/>
      <c r="O21" s="8"/>
      <c r="P21" s="6"/>
    </row>
    <row r="22" spans="1:16" ht="14.25" customHeight="1" x14ac:dyDescent="0.35">
      <c r="A22" s="8"/>
      <c r="B22" s="8" t="s">
        <v>195</v>
      </c>
      <c r="C22" s="8"/>
      <c r="D22" s="8"/>
      <c r="E22" s="8"/>
      <c r="F22" s="8" t="s">
        <v>403</v>
      </c>
      <c r="G22" s="8"/>
      <c r="H22" s="8"/>
      <c r="I22" s="8"/>
      <c r="J22" s="8"/>
      <c r="K22" s="8" t="s">
        <v>633</v>
      </c>
      <c r="L22" s="8"/>
      <c r="M22" s="8" t="s">
        <v>197</v>
      </c>
      <c r="N22" s="8"/>
      <c r="O22" s="8"/>
      <c r="P22" s="6"/>
    </row>
    <row r="23" spans="1:16" ht="14.25" customHeight="1" x14ac:dyDescent="0.35">
      <c r="A23" s="8"/>
      <c r="B23" s="8" t="s">
        <v>198</v>
      </c>
      <c r="C23" s="8"/>
      <c r="D23" s="8"/>
      <c r="E23" s="8"/>
      <c r="F23" s="8" t="s">
        <v>582</v>
      </c>
      <c r="G23" s="8"/>
      <c r="H23" s="8"/>
      <c r="I23" s="8"/>
      <c r="J23" s="8"/>
      <c r="K23" s="8" t="s">
        <v>634</v>
      </c>
      <c r="L23" s="8"/>
      <c r="M23" s="8" t="s">
        <v>200</v>
      </c>
      <c r="N23" s="8"/>
      <c r="O23" s="8"/>
      <c r="P23" s="6"/>
    </row>
    <row r="24" spans="1:16" ht="14.25" customHeight="1" x14ac:dyDescent="0.35">
      <c r="A24" s="8"/>
      <c r="B24" s="8" t="s">
        <v>201</v>
      </c>
      <c r="C24" s="8"/>
      <c r="D24" s="8"/>
      <c r="E24" s="8"/>
      <c r="F24" s="8" t="s">
        <v>583</v>
      </c>
      <c r="G24" s="8"/>
      <c r="H24" s="8"/>
      <c r="I24" s="8"/>
      <c r="J24" s="8"/>
      <c r="K24" s="8" t="s">
        <v>635</v>
      </c>
      <c r="L24" s="8"/>
      <c r="M24" s="8" t="s">
        <v>202</v>
      </c>
      <c r="N24" s="8"/>
      <c r="O24" s="8"/>
      <c r="P24" s="6"/>
    </row>
    <row r="25" spans="1:16" ht="14.25" customHeight="1" x14ac:dyDescent="0.35">
      <c r="A25" s="8"/>
      <c r="B25" s="8" t="s">
        <v>203</v>
      </c>
      <c r="C25" s="8"/>
      <c r="D25" s="8"/>
      <c r="E25" s="8"/>
      <c r="F25" s="8" t="s">
        <v>584</v>
      </c>
      <c r="G25" s="8"/>
      <c r="H25" s="8"/>
      <c r="I25" s="8"/>
      <c r="J25" s="8"/>
      <c r="K25" s="8" t="s">
        <v>636</v>
      </c>
      <c r="L25" s="8"/>
      <c r="M25" s="8" t="s">
        <v>204</v>
      </c>
      <c r="N25" s="8"/>
      <c r="O25" s="8"/>
      <c r="P25" s="6"/>
    </row>
    <row r="26" spans="1:16" ht="14.25" customHeight="1" x14ac:dyDescent="0.35">
      <c r="A26" s="8"/>
      <c r="B26" s="8" t="s">
        <v>205</v>
      </c>
      <c r="C26" s="8"/>
      <c r="D26" s="8"/>
      <c r="E26" s="8"/>
      <c r="F26" s="8" t="s">
        <v>585</v>
      </c>
      <c r="G26" s="8"/>
      <c r="H26" s="8"/>
      <c r="I26" s="8"/>
      <c r="J26" s="8"/>
      <c r="K26" s="8" t="s">
        <v>637</v>
      </c>
      <c r="L26" s="8"/>
      <c r="M26" s="8" t="s">
        <v>206</v>
      </c>
      <c r="N26" s="8"/>
      <c r="O26" s="8"/>
      <c r="P26" s="6"/>
    </row>
    <row r="27" spans="1:16" ht="14.25" customHeight="1" x14ac:dyDescent="0.35">
      <c r="A27" s="8"/>
      <c r="B27" s="8" t="s">
        <v>207</v>
      </c>
      <c r="C27" s="8"/>
      <c r="D27" s="8"/>
      <c r="E27" s="8"/>
      <c r="F27" s="8" t="s">
        <v>58</v>
      </c>
      <c r="G27" s="8"/>
      <c r="H27" s="8"/>
      <c r="I27" s="8"/>
      <c r="J27" s="8"/>
      <c r="K27" s="8" t="s">
        <v>638</v>
      </c>
      <c r="L27" s="8"/>
      <c r="M27" s="8" t="s">
        <v>209</v>
      </c>
      <c r="N27" s="11"/>
      <c r="O27" s="8"/>
      <c r="P27" s="6"/>
    </row>
    <row r="28" spans="1:16" ht="14.25" customHeight="1" x14ac:dyDescent="0.35">
      <c r="A28" s="8"/>
      <c r="B28" s="8" t="s">
        <v>210</v>
      </c>
      <c r="C28" s="8"/>
      <c r="D28" s="8"/>
      <c r="E28" s="8"/>
      <c r="F28" s="8" t="s">
        <v>234</v>
      </c>
      <c r="G28" s="8"/>
      <c r="H28" s="8"/>
      <c r="I28" s="8"/>
      <c r="J28" s="8"/>
      <c r="K28" s="8" t="s">
        <v>639</v>
      </c>
      <c r="L28" s="8"/>
      <c r="M28" s="8" t="s">
        <v>211</v>
      </c>
      <c r="N28" s="8"/>
      <c r="O28" s="8"/>
      <c r="P28" s="6"/>
    </row>
    <row r="29" spans="1:16" ht="14.25" customHeight="1" x14ac:dyDescent="0.35">
      <c r="A29" s="8"/>
      <c r="B29" s="8" t="s">
        <v>212</v>
      </c>
      <c r="C29" s="8"/>
      <c r="D29" s="8"/>
      <c r="E29" s="8"/>
      <c r="F29" s="8" t="s">
        <v>432</v>
      </c>
      <c r="G29" s="8"/>
      <c r="H29" s="8"/>
      <c r="I29" s="8"/>
      <c r="J29" s="8"/>
      <c r="K29" s="8" t="s">
        <v>640</v>
      </c>
      <c r="L29" s="8"/>
      <c r="M29" s="8" t="s">
        <v>166</v>
      </c>
      <c r="N29" s="8"/>
      <c r="O29" s="8"/>
      <c r="P29" s="6"/>
    </row>
    <row r="30" spans="1:16" ht="14.25" customHeight="1" x14ac:dyDescent="0.35">
      <c r="A30" s="8"/>
      <c r="B30" s="8" t="s">
        <v>213</v>
      </c>
      <c r="C30" s="8"/>
      <c r="D30" s="8"/>
      <c r="E30" s="8"/>
      <c r="F30" s="8" t="s">
        <v>70</v>
      </c>
      <c r="G30" s="8"/>
      <c r="H30" s="8"/>
      <c r="I30" s="8"/>
      <c r="J30" s="8"/>
      <c r="K30" s="8" t="s">
        <v>641</v>
      </c>
      <c r="L30" s="8"/>
      <c r="M30" s="8" t="s">
        <v>215</v>
      </c>
      <c r="N30" s="8"/>
      <c r="O30" s="8"/>
      <c r="P30" s="6"/>
    </row>
    <row r="31" spans="1:16" ht="14.25" customHeight="1" x14ac:dyDescent="0.35">
      <c r="A31" s="8"/>
      <c r="B31" s="8" t="s">
        <v>216</v>
      </c>
      <c r="C31" s="8"/>
      <c r="D31" s="8"/>
      <c r="E31" s="8"/>
      <c r="F31" s="8" t="s">
        <v>586</v>
      </c>
      <c r="G31" s="8"/>
      <c r="H31" s="8"/>
      <c r="I31" s="8"/>
      <c r="J31" s="8"/>
      <c r="K31" s="8" t="s">
        <v>642</v>
      </c>
      <c r="L31" s="8"/>
      <c r="M31" s="8" t="s">
        <v>218</v>
      </c>
      <c r="N31" s="8"/>
      <c r="O31" s="8"/>
      <c r="P31" s="6"/>
    </row>
    <row r="32" spans="1:16" ht="14.25" customHeight="1" x14ac:dyDescent="0.35">
      <c r="A32" s="8"/>
      <c r="B32" s="8" t="s">
        <v>219</v>
      </c>
      <c r="C32" s="8"/>
      <c r="D32" s="8"/>
      <c r="E32" s="8"/>
      <c r="F32" s="8" t="s">
        <v>451</v>
      </c>
      <c r="G32" s="8"/>
      <c r="H32" s="8"/>
      <c r="I32" s="8"/>
      <c r="J32" s="8"/>
      <c r="K32" s="8" t="s">
        <v>643</v>
      </c>
      <c r="L32" s="8"/>
      <c r="M32" s="8" t="s">
        <v>59</v>
      </c>
      <c r="N32" s="8"/>
      <c r="O32" s="8"/>
      <c r="P32" s="6"/>
    </row>
    <row r="33" spans="1:16" ht="14.25" customHeight="1" x14ac:dyDescent="0.35">
      <c r="A33" s="8"/>
      <c r="B33" s="8" t="s">
        <v>220</v>
      </c>
      <c r="C33" s="8"/>
      <c r="D33" s="8"/>
      <c r="E33" s="8"/>
      <c r="F33" s="8" t="s">
        <v>71</v>
      </c>
      <c r="G33" s="8"/>
      <c r="H33" s="8"/>
      <c r="I33" s="8"/>
      <c r="J33" s="8"/>
      <c r="K33" s="8" t="s">
        <v>644</v>
      </c>
      <c r="L33" s="8"/>
      <c r="M33" s="8"/>
      <c r="N33" s="8"/>
      <c r="O33" s="8"/>
      <c r="P33" s="6"/>
    </row>
    <row r="34" spans="1:16" ht="14.25" customHeight="1" x14ac:dyDescent="0.35">
      <c r="A34" s="8"/>
      <c r="B34" s="8" t="s">
        <v>221</v>
      </c>
      <c r="C34" s="8"/>
      <c r="D34" s="8"/>
      <c r="E34" s="8"/>
      <c r="F34" s="8" t="s">
        <v>238</v>
      </c>
      <c r="G34" s="8"/>
      <c r="H34" s="8"/>
      <c r="I34" s="8"/>
      <c r="J34" s="8"/>
      <c r="K34" s="8" t="s">
        <v>645</v>
      </c>
      <c r="L34" s="8"/>
      <c r="M34" s="8"/>
      <c r="N34" s="8"/>
      <c r="O34" s="8"/>
      <c r="P34" s="6"/>
    </row>
    <row r="35" spans="1:16" ht="14.25" customHeight="1" x14ac:dyDescent="0.35">
      <c r="A35" s="8"/>
      <c r="B35" s="8" t="s">
        <v>222</v>
      </c>
      <c r="C35" s="8"/>
      <c r="D35" s="8"/>
      <c r="E35" s="8"/>
      <c r="F35" s="8" t="s">
        <v>94</v>
      </c>
      <c r="G35" s="8"/>
      <c r="H35" s="8"/>
      <c r="I35" s="8"/>
      <c r="J35" s="8"/>
      <c r="K35" s="8" t="s">
        <v>224</v>
      </c>
      <c r="L35" s="8"/>
      <c r="M35" s="8"/>
      <c r="N35" s="8"/>
      <c r="O35" s="8"/>
      <c r="P35" s="6"/>
    </row>
    <row r="36" spans="1:16" ht="14.25" customHeight="1" x14ac:dyDescent="0.35">
      <c r="A36" s="8"/>
      <c r="B36" s="8" t="s">
        <v>225</v>
      </c>
      <c r="C36" s="8"/>
      <c r="D36" s="8"/>
      <c r="E36" s="8"/>
      <c r="F36" s="8" t="s">
        <v>104</v>
      </c>
      <c r="G36" s="8"/>
      <c r="H36" s="8"/>
      <c r="I36" s="8"/>
      <c r="J36" s="8"/>
      <c r="K36" s="8" t="s">
        <v>227</v>
      </c>
      <c r="L36" s="8"/>
      <c r="M36" s="8"/>
      <c r="N36" s="8"/>
      <c r="O36" s="8"/>
      <c r="P36" s="6"/>
    </row>
    <row r="37" spans="1:16" ht="14.25" customHeight="1" x14ac:dyDescent="0.35">
      <c r="A37" s="8"/>
      <c r="B37" s="8" t="s">
        <v>228</v>
      </c>
      <c r="C37" s="8"/>
      <c r="D37" s="8"/>
      <c r="E37" s="8"/>
      <c r="F37" s="8" t="s">
        <v>113</v>
      </c>
      <c r="G37" s="8"/>
      <c r="H37" s="8"/>
      <c r="I37" s="8"/>
      <c r="J37" s="8"/>
      <c r="K37" s="8" t="s">
        <v>646</v>
      </c>
      <c r="L37" s="8"/>
      <c r="M37" s="8"/>
      <c r="N37" s="8"/>
      <c r="O37" s="8"/>
      <c r="P37" s="6"/>
    </row>
    <row r="38" spans="1:16" ht="14.25" customHeight="1" x14ac:dyDescent="0.35">
      <c r="A38" s="8"/>
      <c r="B38" s="8" t="s">
        <v>230</v>
      </c>
      <c r="C38" s="8"/>
      <c r="D38" s="8"/>
      <c r="E38" s="8"/>
      <c r="F38" s="8" t="s">
        <v>121</v>
      </c>
      <c r="G38" s="8"/>
      <c r="H38" s="8"/>
      <c r="I38" s="8"/>
      <c r="J38" s="8"/>
      <c r="K38" s="8" t="s">
        <v>647</v>
      </c>
      <c r="L38" s="8"/>
      <c r="M38" s="8"/>
      <c r="N38" s="8"/>
      <c r="O38" s="8"/>
      <c r="P38" s="6"/>
    </row>
    <row r="39" spans="1:16" ht="14.25" customHeight="1" x14ac:dyDescent="0.35">
      <c r="A39" s="8"/>
      <c r="B39" s="8" t="s">
        <v>231</v>
      </c>
      <c r="C39" s="8"/>
      <c r="D39" s="8"/>
      <c r="E39" s="8"/>
      <c r="F39" s="8" t="s">
        <v>127</v>
      </c>
      <c r="G39" s="8"/>
      <c r="H39" s="8"/>
      <c r="I39" s="8"/>
      <c r="J39" s="8"/>
      <c r="K39" s="8" t="s">
        <v>648</v>
      </c>
      <c r="L39" s="8"/>
      <c r="M39" s="8"/>
      <c r="N39" s="8"/>
      <c r="O39" s="8"/>
      <c r="P39" s="6"/>
    </row>
    <row r="40" spans="1:16" ht="14.25" customHeight="1" x14ac:dyDescent="0.35">
      <c r="A40" s="8"/>
      <c r="B40" s="8" t="s">
        <v>232</v>
      </c>
      <c r="C40" s="8"/>
      <c r="D40" s="8"/>
      <c r="E40" s="8"/>
      <c r="F40" s="8" t="s">
        <v>133</v>
      </c>
      <c r="G40" s="8"/>
      <c r="H40" s="8"/>
      <c r="I40" s="8"/>
      <c r="J40" s="8"/>
      <c r="K40" s="8" t="s">
        <v>649</v>
      </c>
      <c r="L40" s="8"/>
      <c r="M40" s="8"/>
      <c r="N40" s="8"/>
      <c r="O40" s="8"/>
      <c r="P40" s="6"/>
    </row>
    <row r="41" spans="1:16" ht="14.25" customHeight="1" x14ac:dyDescent="0.35">
      <c r="A41" s="8"/>
      <c r="B41" s="8" t="s">
        <v>233</v>
      </c>
      <c r="C41" s="8"/>
      <c r="D41" s="8"/>
      <c r="E41" s="8"/>
      <c r="F41" s="8" t="s">
        <v>145</v>
      </c>
      <c r="G41" s="8"/>
      <c r="H41" s="8"/>
      <c r="I41" s="8"/>
      <c r="J41" s="8"/>
      <c r="K41" s="8" t="s">
        <v>650</v>
      </c>
      <c r="L41" s="8"/>
      <c r="M41" s="8"/>
      <c r="N41" s="8"/>
      <c r="O41" s="8"/>
      <c r="P41" s="6"/>
    </row>
    <row r="42" spans="1:16" ht="14.25" customHeight="1" x14ac:dyDescent="0.35">
      <c r="A42" s="8"/>
      <c r="B42" s="8" t="s">
        <v>235</v>
      </c>
      <c r="C42" s="8"/>
      <c r="D42" s="8"/>
      <c r="E42" s="8"/>
      <c r="F42" s="8" t="s">
        <v>151</v>
      </c>
      <c r="G42" s="8"/>
      <c r="H42" s="8"/>
      <c r="I42" s="8"/>
      <c r="J42" s="8"/>
      <c r="K42" s="8" t="s">
        <v>651</v>
      </c>
      <c r="L42" s="8"/>
      <c r="M42" s="8"/>
      <c r="N42" s="8"/>
      <c r="O42" s="8"/>
      <c r="P42" s="6"/>
    </row>
    <row r="43" spans="1:16" ht="14.25" customHeight="1" x14ac:dyDescent="0.35">
      <c r="A43" s="8"/>
      <c r="B43" s="8" t="s">
        <v>236</v>
      </c>
      <c r="C43" s="8"/>
      <c r="D43" s="8"/>
      <c r="E43" s="8"/>
      <c r="F43" s="8" t="s">
        <v>157</v>
      </c>
      <c r="G43" s="8"/>
      <c r="H43" s="8"/>
      <c r="I43" s="8"/>
      <c r="J43" s="8"/>
      <c r="K43" s="8" t="s">
        <v>652</v>
      </c>
      <c r="L43" s="8"/>
      <c r="M43" s="8"/>
      <c r="N43" s="8"/>
      <c r="O43" s="8"/>
      <c r="P43" s="6"/>
    </row>
    <row r="44" spans="1:16" ht="14.25" customHeight="1" x14ac:dyDescent="0.35">
      <c r="A44" s="8"/>
      <c r="B44" s="8" t="s">
        <v>237</v>
      </c>
      <c r="C44" s="8"/>
      <c r="D44" s="8"/>
      <c r="E44" s="8"/>
      <c r="F44" s="8" t="s">
        <v>163</v>
      </c>
      <c r="G44" s="8"/>
      <c r="H44" s="8"/>
      <c r="I44" s="8"/>
      <c r="J44" s="8"/>
      <c r="K44" s="8" t="s">
        <v>653</v>
      </c>
      <c r="L44" s="8"/>
      <c r="M44" s="8"/>
      <c r="N44" s="8"/>
      <c r="O44" s="8"/>
      <c r="P44" s="6"/>
    </row>
    <row r="45" spans="1:16" ht="14.25" customHeight="1" x14ac:dyDescent="0.35">
      <c r="A45" s="8"/>
      <c r="B45" s="8" t="s">
        <v>239</v>
      </c>
      <c r="C45" s="8"/>
      <c r="D45" s="8"/>
      <c r="E45" s="8"/>
      <c r="F45" s="8" t="s">
        <v>168</v>
      </c>
      <c r="G45" s="8"/>
      <c r="H45" s="8"/>
      <c r="I45" s="8"/>
      <c r="J45" s="8"/>
      <c r="K45" s="8" t="s">
        <v>654</v>
      </c>
      <c r="L45" s="8"/>
      <c r="M45" s="8"/>
      <c r="N45" s="8"/>
      <c r="O45" s="8"/>
      <c r="P45" s="6"/>
    </row>
    <row r="46" spans="1:16" ht="14.25" customHeight="1" x14ac:dyDescent="0.35">
      <c r="A46" s="8"/>
      <c r="B46" s="8" t="s">
        <v>240</v>
      </c>
      <c r="C46" s="8"/>
      <c r="D46" s="8"/>
      <c r="E46" s="8"/>
      <c r="F46" s="8" t="s">
        <v>172</v>
      </c>
      <c r="G46" s="8"/>
      <c r="H46" s="8"/>
      <c r="I46" s="8"/>
      <c r="J46" s="8"/>
      <c r="K46" s="8" t="s">
        <v>655</v>
      </c>
      <c r="L46" s="8"/>
      <c r="M46" s="8"/>
      <c r="N46" s="8"/>
      <c r="O46" s="8"/>
      <c r="P46" s="6"/>
    </row>
    <row r="47" spans="1:16" ht="14.25" customHeight="1" x14ac:dyDescent="0.35">
      <c r="A47" s="8"/>
      <c r="B47" s="8" t="s">
        <v>241</v>
      </c>
      <c r="C47" s="8"/>
      <c r="D47" s="8"/>
      <c r="E47" s="8"/>
      <c r="F47" s="8" t="s">
        <v>181</v>
      </c>
      <c r="G47" s="8"/>
      <c r="H47" s="8"/>
      <c r="I47" s="8"/>
      <c r="J47" s="8"/>
      <c r="K47" s="8" t="s">
        <v>656</v>
      </c>
      <c r="L47" s="8"/>
      <c r="M47" s="8"/>
      <c r="N47" s="8"/>
      <c r="O47" s="8"/>
      <c r="P47" s="6"/>
    </row>
    <row r="48" spans="1:16" ht="14.25" customHeight="1" x14ac:dyDescent="0.35">
      <c r="A48" s="8"/>
      <c r="B48" s="8" t="s">
        <v>242</v>
      </c>
      <c r="C48" s="8"/>
      <c r="D48" s="8"/>
      <c r="E48" s="8"/>
      <c r="F48" s="8" t="s">
        <v>175</v>
      </c>
      <c r="G48" s="8"/>
      <c r="H48" s="8"/>
      <c r="I48" s="8"/>
      <c r="J48" s="8"/>
      <c r="K48" s="8" t="s">
        <v>657</v>
      </c>
      <c r="L48" s="8"/>
      <c r="M48" s="8"/>
      <c r="N48" s="8"/>
      <c r="O48" s="8"/>
      <c r="P48" s="6"/>
    </row>
    <row r="49" spans="1:16" ht="14.25" customHeight="1" x14ac:dyDescent="0.35">
      <c r="A49" s="8"/>
      <c r="B49" s="8" t="s">
        <v>244</v>
      </c>
      <c r="C49" s="8"/>
      <c r="D49" s="8"/>
      <c r="E49" s="8"/>
      <c r="F49" s="8" t="s">
        <v>184</v>
      </c>
      <c r="G49" s="8"/>
      <c r="H49" s="8"/>
      <c r="I49" s="8"/>
      <c r="J49" s="8"/>
      <c r="K49" s="8" t="s">
        <v>246</v>
      </c>
      <c r="L49" s="8"/>
      <c r="M49" s="8"/>
      <c r="N49" s="8"/>
      <c r="O49" s="8"/>
      <c r="P49" s="6"/>
    </row>
    <row r="50" spans="1:16" ht="14.25" customHeight="1" x14ac:dyDescent="0.35">
      <c r="A50" s="8"/>
      <c r="B50" s="8" t="s">
        <v>247</v>
      </c>
      <c r="C50" s="8"/>
      <c r="D50" s="8"/>
      <c r="E50" s="8"/>
      <c r="F50" s="8" t="s">
        <v>178</v>
      </c>
      <c r="G50" s="8"/>
      <c r="H50" s="8"/>
      <c r="I50" s="8"/>
      <c r="J50" s="8"/>
      <c r="K50" s="8" t="s">
        <v>658</v>
      </c>
      <c r="L50" s="8"/>
      <c r="M50" s="8"/>
      <c r="N50" s="8"/>
      <c r="O50" s="8"/>
      <c r="P50" s="6"/>
    </row>
    <row r="51" spans="1:16" ht="14.25" customHeight="1" x14ac:dyDescent="0.35">
      <c r="A51" s="8"/>
      <c r="B51" s="8" t="s">
        <v>249</v>
      </c>
      <c r="C51" s="8"/>
      <c r="D51" s="8"/>
      <c r="E51" s="8"/>
      <c r="F51" s="8" t="s">
        <v>187</v>
      </c>
      <c r="G51" s="8"/>
      <c r="H51" s="8"/>
      <c r="I51" s="8"/>
      <c r="J51" s="8"/>
      <c r="K51" s="8" t="s">
        <v>659</v>
      </c>
      <c r="L51" s="8"/>
      <c r="M51" s="8"/>
      <c r="N51" s="8"/>
      <c r="O51" s="8"/>
      <c r="P51" s="6"/>
    </row>
    <row r="52" spans="1:16" ht="14.25" customHeight="1" x14ac:dyDescent="0.35">
      <c r="A52" s="8"/>
      <c r="B52" s="8" t="s">
        <v>251</v>
      </c>
      <c r="C52" s="8"/>
      <c r="D52" s="8"/>
      <c r="E52" s="8"/>
      <c r="F52" s="8" t="s">
        <v>190</v>
      </c>
      <c r="G52" s="8"/>
      <c r="H52" s="8"/>
      <c r="I52" s="8"/>
      <c r="J52" s="8"/>
      <c r="K52" s="8" t="s">
        <v>660</v>
      </c>
      <c r="L52" s="8"/>
      <c r="M52" s="8"/>
      <c r="N52" s="8"/>
      <c r="O52" s="8"/>
      <c r="P52" s="6"/>
    </row>
    <row r="53" spans="1:16" ht="14.25" customHeight="1" x14ac:dyDescent="0.35">
      <c r="A53" s="8"/>
      <c r="B53" s="8" t="s">
        <v>253</v>
      </c>
      <c r="C53" s="8"/>
      <c r="D53" s="8"/>
      <c r="E53" s="8"/>
      <c r="F53" s="8" t="s">
        <v>196</v>
      </c>
      <c r="G53" s="8"/>
      <c r="H53" s="8"/>
      <c r="I53" s="8"/>
      <c r="J53" s="8"/>
      <c r="K53" s="8" t="s">
        <v>661</v>
      </c>
      <c r="L53" s="8"/>
      <c r="M53" s="8"/>
      <c r="N53" s="8"/>
      <c r="O53" s="8"/>
      <c r="P53" s="6"/>
    </row>
    <row r="54" spans="1:16" ht="14.25" customHeight="1" x14ac:dyDescent="0.35">
      <c r="A54" s="8"/>
      <c r="B54" s="8" t="s">
        <v>255</v>
      </c>
      <c r="C54" s="8"/>
      <c r="D54" s="8"/>
      <c r="E54" s="8"/>
      <c r="F54" s="8" t="s">
        <v>193</v>
      </c>
      <c r="G54" s="8"/>
      <c r="H54" s="8"/>
      <c r="I54" s="8"/>
      <c r="J54" s="8"/>
      <c r="K54" s="8" t="s">
        <v>662</v>
      </c>
      <c r="L54" s="8"/>
      <c r="M54" s="8"/>
      <c r="N54" s="8"/>
      <c r="O54" s="8"/>
      <c r="P54" s="6"/>
    </row>
    <row r="55" spans="1:16" ht="14.25" customHeight="1" x14ac:dyDescent="0.35">
      <c r="A55" s="8"/>
      <c r="B55" s="8" t="s">
        <v>257</v>
      </c>
      <c r="C55" s="8"/>
      <c r="D55" s="8"/>
      <c r="E55" s="8"/>
      <c r="F55" s="8" t="s">
        <v>199</v>
      </c>
      <c r="G55" s="8"/>
      <c r="H55" s="8"/>
      <c r="I55" s="8"/>
      <c r="J55" s="8"/>
      <c r="K55" s="8" t="s">
        <v>663</v>
      </c>
      <c r="L55" s="8"/>
      <c r="M55" s="8"/>
      <c r="N55" s="8"/>
      <c r="O55" s="8"/>
      <c r="P55" s="6"/>
    </row>
    <row r="56" spans="1:16" ht="14.25" customHeight="1" x14ac:dyDescent="0.35">
      <c r="A56" s="8"/>
      <c r="B56" s="8" t="s">
        <v>54</v>
      </c>
      <c r="C56" s="8"/>
      <c r="D56" s="8"/>
      <c r="E56" s="8"/>
      <c r="F56" s="8" t="s">
        <v>243</v>
      </c>
      <c r="G56" s="8"/>
      <c r="H56" s="8"/>
      <c r="I56" s="8"/>
      <c r="J56" s="8"/>
      <c r="K56" s="8" t="s">
        <v>664</v>
      </c>
      <c r="L56" s="8"/>
      <c r="M56" s="8"/>
      <c r="N56" s="8"/>
      <c r="O56" s="8"/>
      <c r="P56" s="6"/>
    </row>
    <row r="57" spans="1:16" ht="14.25" customHeight="1" x14ac:dyDescent="0.35">
      <c r="A57" s="8"/>
      <c r="B57" s="8" t="s">
        <v>260</v>
      </c>
      <c r="C57" s="8"/>
      <c r="D57" s="8"/>
      <c r="E57" s="8"/>
      <c r="F57" s="8" t="s">
        <v>245</v>
      </c>
      <c r="G57" s="8"/>
      <c r="H57" s="8"/>
      <c r="I57" s="8"/>
      <c r="J57" s="8"/>
      <c r="K57" s="8" t="s">
        <v>665</v>
      </c>
      <c r="L57" s="8"/>
      <c r="M57" s="8"/>
      <c r="N57" s="8"/>
      <c r="O57" s="8"/>
      <c r="P57" s="6"/>
    </row>
    <row r="58" spans="1:16" ht="14.25" customHeight="1" x14ac:dyDescent="0.35">
      <c r="A58" s="8"/>
      <c r="B58" s="8" t="s">
        <v>262</v>
      </c>
      <c r="C58" s="8"/>
      <c r="D58" s="8"/>
      <c r="E58" s="8"/>
      <c r="F58" s="8" t="s">
        <v>248</v>
      </c>
      <c r="G58" s="8"/>
      <c r="H58" s="8"/>
      <c r="I58" s="8"/>
      <c r="J58" s="8"/>
      <c r="K58" s="8" t="s">
        <v>666</v>
      </c>
      <c r="L58" s="8"/>
      <c r="M58" s="8"/>
      <c r="N58" s="8"/>
      <c r="O58" s="8"/>
      <c r="P58" s="6"/>
    </row>
    <row r="59" spans="1:16" ht="14.25" customHeight="1" x14ac:dyDescent="0.35">
      <c r="A59" s="8"/>
      <c r="B59" s="8" t="s">
        <v>264</v>
      </c>
      <c r="C59" s="8"/>
      <c r="D59" s="8"/>
      <c r="E59" s="8"/>
      <c r="F59" s="8" t="s">
        <v>250</v>
      </c>
      <c r="G59" s="8"/>
      <c r="H59" s="8"/>
      <c r="I59" s="8"/>
      <c r="J59" s="8"/>
      <c r="K59" s="8" t="s">
        <v>667</v>
      </c>
      <c r="L59" s="8"/>
      <c r="M59" s="8"/>
      <c r="N59" s="8"/>
      <c r="O59" s="8"/>
      <c r="P59" s="6"/>
    </row>
    <row r="60" spans="1:16" ht="14.25" customHeight="1" x14ac:dyDescent="0.35">
      <c r="A60" s="8"/>
      <c r="B60" s="8" t="s">
        <v>266</v>
      </c>
      <c r="C60" s="8"/>
      <c r="D60" s="8"/>
      <c r="E60" s="8"/>
      <c r="F60" s="8" t="s">
        <v>587</v>
      </c>
      <c r="G60" s="8"/>
      <c r="H60" s="8"/>
      <c r="I60" s="8"/>
      <c r="J60" s="8"/>
      <c r="K60" s="8" t="s">
        <v>668</v>
      </c>
      <c r="L60" s="8"/>
      <c r="M60" s="8"/>
      <c r="N60" s="8"/>
      <c r="O60" s="8"/>
      <c r="P60" s="6"/>
    </row>
    <row r="61" spans="1:16" ht="14.25" customHeight="1" x14ac:dyDescent="0.35">
      <c r="A61" s="8"/>
      <c r="B61" s="8" t="s">
        <v>268</v>
      </c>
      <c r="C61" s="8"/>
      <c r="D61" s="8"/>
      <c r="E61" s="8"/>
      <c r="F61" s="8" t="s">
        <v>588</v>
      </c>
      <c r="G61" s="8"/>
      <c r="H61" s="8"/>
      <c r="I61" s="8"/>
      <c r="J61" s="8"/>
      <c r="K61" s="8" t="s">
        <v>669</v>
      </c>
      <c r="L61" s="8"/>
      <c r="M61" s="8"/>
      <c r="N61" s="8"/>
      <c r="O61" s="8"/>
      <c r="P61" s="6"/>
    </row>
    <row r="62" spans="1:16" ht="14.25" customHeight="1" x14ac:dyDescent="0.35">
      <c r="A62" s="8"/>
      <c r="B62" s="8" t="s">
        <v>270</v>
      </c>
      <c r="C62" s="8"/>
      <c r="D62" s="8"/>
      <c r="E62" s="8"/>
      <c r="F62" s="8" t="s">
        <v>589</v>
      </c>
      <c r="G62" s="8"/>
      <c r="H62" s="8"/>
      <c r="I62" s="8"/>
      <c r="J62" s="8"/>
      <c r="K62" s="8" t="s">
        <v>670</v>
      </c>
      <c r="L62" s="8"/>
      <c r="M62" s="8"/>
      <c r="N62" s="8"/>
      <c r="O62" s="8"/>
      <c r="P62" s="6"/>
    </row>
    <row r="63" spans="1:16" ht="14.25" customHeight="1" x14ac:dyDescent="0.35">
      <c r="A63" s="8"/>
      <c r="B63" s="8" t="s">
        <v>272</v>
      </c>
      <c r="C63" s="8"/>
      <c r="D63" s="8"/>
      <c r="E63" s="8"/>
      <c r="F63" s="8" t="s">
        <v>590</v>
      </c>
      <c r="G63" s="8"/>
      <c r="H63" s="8"/>
      <c r="I63" s="8"/>
      <c r="J63" s="8"/>
      <c r="K63" s="8" t="s">
        <v>671</v>
      </c>
      <c r="L63" s="8"/>
      <c r="M63" s="8"/>
      <c r="N63" s="8"/>
      <c r="O63" s="8"/>
      <c r="P63" s="6"/>
    </row>
    <row r="64" spans="1:16" ht="14.25" customHeight="1" x14ac:dyDescent="0.35">
      <c r="A64" s="8"/>
      <c r="B64" s="8" t="s">
        <v>274</v>
      </c>
      <c r="C64" s="8"/>
      <c r="D64" s="8"/>
      <c r="E64" s="8"/>
      <c r="F64" s="8" t="s">
        <v>591</v>
      </c>
      <c r="G64" s="8"/>
      <c r="H64" s="8"/>
      <c r="I64" s="8"/>
      <c r="J64" s="8"/>
      <c r="K64" s="8" t="s">
        <v>672</v>
      </c>
      <c r="L64" s="8"/>
      <c r="M64" s="8"/>
      <c r="N64" s="8"/>
      <c r="O64" s="8"/>
      <c r="P64" s="6"/>
    </row>
    <row r="65" spans="1:16" ht="14.25" customHeight="1" x14ac:dyDescent="0.35">
      <c r="A65" s="8"/>
      <c r="B65" s="8" t="s">
        <v>276</v>
      </c>
      <c r="C65" s="8"/>
      <c r="D65" s="8"/>
      <c r="E65" s="8"/>
      <c r="F65" s="8" t="s">
        <v>252</v>
      </c>
      <c r="G65" s="8"/>
      <c r="H65" s="8"/>
      <c r="I65" s="8"/>
      <c r="J65" s="8"/>
      <c r="K65" s="8" t="s">
        <v>673</v>
      </c>
      <c r="L65" s="8"/>
      <c r="M65" s="8"/>
      <c r="N65" s="8"/>
      <c r="O65" s="8"/>
      <c r="P65" s="6"/>
    </row>
    <row r="66" spans="1:16" ht="14.25" customHeight="1" x14ac:dyDescent="0.35">
      <c r="A66" s="8"/>
      <c r="B66" s="8" t="s">
        <v>278</v>
      </c>
      <c r="C66" s="8"/>
      <c r="D66" s="8"/>
      <c r="E66" s="8"/>
      <c r="F66" s="8" t="s">
        <v>254</v>
      </c>
      <c r="G66" s="8"/>
      <c r="H66" s="8"/>
      <c r="I66" s="8"/>
      <c r="J66" s="8"/>
      <c r="K66" s="8" t="s">
        <v>674</v>
      </c>
      <c r="L66" s="8"/>
      <c r="M66" s="8"/>
      <c r="N66" s="8"/>
      <c r="O66" s="8"/>
      <c r="P66" s="6"/>
    </row>
    <row r="67" spans="1:16" ht="14.25" customHeight="1" x14ac:dyDescent="0.35">
      <c r="A67" s="8"/>
      <c r="B67" s="8" t="s">
        <v>280</v>
      </c>
      <c r="C67" s="8"/>
      <c r="D67" s="8"/>
      <c r="E67" s="8"/>
      <c r="F67" s="8" t="s">
        <v>256</v>
      </c>
      <c r="G67" s="8"/>
      <c r="H67" s="8"/>
      <c r="I67" s="8"/>
      <c r="J67" s="8"/>
      <c r="K67" s="8" t="s">
        <v>675</v>
      </c>
      <c r="L67" s="8"/>
      <c r="M67" s="8"/>
      <c r="N67" s="8"/>
      <c r="O67" s="8"/>
      <c r="P67" s="6"/>
    </row>
    <row r="68" spans="1:16" ht="14.25" customHeight="1" x14ac:dyDescent="0.35">
      <c r="A68" s="8"/>
      <c r="B68" s="8" t="s">
        <v>282</v>
      </c>
      <c r="C68" s="8"/>
      <c r="D68" s="8"/>
      <c r="E68" s="8"/>
      <c r="F68" s="8" t="s">
        <v>258</v>
      </c>
      <c r="G68" s="8"/>
      <c r="H68" s="8"/>
      <c r="I68" s="8"/>
      <c r="J68" s="8"/>
      <c r="K68" s="8" t="s">
        <v>676</v>
      </c>
      <c r="L68" s="8"/>
      <c r="M68" s="8"/>
      <c r="N68" s="8"/>
      <c r="O68" s="8"/>
      <c r="P68" s="6"/>
    </row>
    <row r="69" spans="1:16" ht="14.25" customHeight="1" x14ac:dyDescent="0.35">
      <c r="A69" s="8"/>
      <c r="B69" s="8" t="s">
        <v>284</v>
      </c>
      <c r="C69" s="8"/>
      <c r="D69" s="8"/>
      <c r="E69" s="8"/>
      <c r="F69" s="8" t="s">
        <v>259</v>
      </c>
      <c r="G69" s="8"/>
      <c r="H69" s="8"/>
      <c r="I69" s="8"/>
      <c r="J69" s="8"/>
      <c r="K69" s="8" t="s">
        <v>677</v>
      </c>
      <c r="L69" s="8"/>
      <c r="M69" s="8"/>
      <c r="N69" s="8"/>
      <c r="O69" s="8"/>
      <c r="P69" s="6"/>
    </row>
    <row r="70" spans="1:16" ht="14.25" customHeight="1" x14ac:dyDescent="0.35">
      <c r="A70" s="8"/>
      <c r="B70" s="8" t="s">
        <v>286</v>
      </c>
      <c r="C70" s="8"/>
      <c r="D70" s="8"/>
      <c r="E70" s="8"/>
      <c r="F70" s="8" t="s">
        <v>261</v>
      </c>
      <c r="G70" s="8"/>
      <c r="H70" s="8"/>
      <c r="I70" s="8"/>
      <c r="J70" s="8"/>
      <c r="K70" s="8" t="s">
        <v>678</v>
      </c>
      <c r="L70" s="8"/>
      <c r="M70" s="8"/>
      <c r="N70" s="8"/>
      <c r="O70" s="8"/>
      <c r="P70" s="6"/>
    </row>
    <row r="71" spans="1:16" ht="14.25" customHeight="1" x14ac:dyDescent="0.35">
      <c r="A71" s="8"/>
      <c r="B71" s="8" t="s">
        <v>288</v>
      </c>
      <c r="C71" s="8"/>
      <c r="D71" s="8"/>
      <c r="E71" s="8"/>
      <c r="F71" s="8" t="s">
        <v>263</v>
      </c>
      <c r="G71" s="8"/>
      <c r="H71" s="8"/>
      <c r="I71" s="8"/>
      <c r="J71" s="8"/>
      <c r="K71" s="8" t="s">
        <v>679</v>
      </c>
      <c r="L71" s="8"/>
      <c r="M71" s="8"/>
      <c r="N71" s="8"/>
      <c r="O71" s="8"/>
      <c r="P71" s="6"/>
    </row>
    <row r="72" spans="1:16" ht="14.25" customHeight="1" x14ac:dyDescent="0.35">
      <c r="A72" s="8"/>
      <c r="B72" s="8" t="s">
        <v>290</v>
      </c>
      <c r="C72" s="8"/>
      <c r="D72" s="8"/>
      <c r="E72" s="8"/>
      <c r="F72" s="8" t="s">
        <v>265</v>
      </c>
      <c r="G72" s="8"/>
      <c r="H72" s="8"/>
      <c r="I72" s="8"/>
      <c r="J72" s="8"/>
      <c r="K72" s="8" t="s">
        <v>680</v>
      </c>
      <c r="L72" s="8"/>
      <c r="M72" s="8"/>
      <c r="N72" s="8"/>
      <c r="O72" s="8"/>
      <c r="P72" s="6"/>
    </row>
    <row r="73" spans="1:16" ht="14.25" customHeight="1" x14ac:dyDescent="0.35">
      <c r="A73" s="8"/>
      <c r="B73" s="8" t="s">
        <v>292</v>
      </c>
      <c r="C73" s="8"/>
      <c r="D73" s="8"/>
      <c r="E73" s="8"/>
      <c r="F73" s="8" t="s">
        <v>267</v>
      </c>
      <c r="G73" s="8"/>
      <c r="H73" s="8"/>
      <c r="I73" s="8"/>
      <c r="J73" s="8"/>
      <c r="K73" s="8" t="s">
        <v>681</v>
      </c>
      <c r="L73" s="8"/>
      <c r="M73" s="8"/>
      <c r="N73" s="8"/>
      <c r="O73" s="8"/>
      <c r="P73" s="6"/>
    </row>
    <row r="74" spans="1:16" ht="14.25" customHeight="1" x14ac:dyDescent="0.35">
      <c r="A74" s="8"/>
      <c r="B74" s="8" t="s">
        <v>294</v>
      </c>
      <c r="C74" s="8"/>
      <c r="D74" s="8"/>
      <c r="E74" s="8"/>
      <c r="F74" s="8" t="s">
        <v>269</v>
      </c>
      <c r="G74" s="8"/>
      <c r="H74" s="8"/>
      <c r="I74" s="8"/>
      <c r="J74" s="8"/>
      <c r="K74" s="8" t="s">
        <v>682</v>
      </c>
      <c r="L74" s="8"/>
      <c r="M74" s="8"/>
      <c r="N74" s="8"/>
      <c r="O74" s="8"/>
      <c r="P74" s="6"/>
    </row>
    <row r="75" spans="1:16" ht="14.25" customHeight="1" x14ac:dyDescent="0.35">
      <c r="A75" s="8"/>
      <c r="B75" s="8" t="s">
        <v>296</v>
      </c>
      <c r="C75" s="8"/>
      <c r="D75" s="8"/>
      <c r="E75" s="8"/>
      <c r="F75" s="8" t="s">
        <v>271</v>
      </c>
      <c r="G75" s="8"/>
      <c r="H75" s="8"/>
      <c r="I75" s="8"/>
      <c r="J75" s="8"/>
      <c r="K75" s="8" t="s">
        <v>298</v>
      </c>
      <c r="L75" s="8"/>
      <c r="M75" s="8"/>
      <c r="N75" s="8"/>
      <c r="O75" s="8"/>
      <c r="P75" s="6"/>
    </row>
    <row r="76" spans="1:16" ht="14.25" customHeight="1" x14ac:dyDescent="0.35">
      <c r="A76" s="8"/>
      <c r="B76" s="8" t="s">
        <v>299</v>
      </c>
      <c r="C76" s="8"/>
      <c r="D76" s="8"/>
      <c r="E76" s="8"/>
      <c r="F76" s="8" t="s">
        <v>273</v>
      </c>
      <c r="G76" s="8"/>
      <c r="H76" s="8"/>
      <c r="I76" s="8"/>
      <c r="J76" s="8"/>
      <c r="K76" s="8" t="s">
        <v>683</v>
      </c>
      <c r="L76" s="8"/>
      <c r="M76" s="8"/>
      <c r="N76" s="8"/>
      <c r="O76" s="8"/>
      <c r="P76" s="6"/>
    </row>
    <row r="77" spans="1:16" ht="14.25" customHeight="1" x14ac:dyDescent="0.35">
      <c r="A77" s="8"/>
      <c r="B77" s="8" t="s">
        <v>301</v>
      </c>
      <c r="C77" s="8"/>
      <c r="D77" s="8"/>
      <c r="E77" s="8"/>
      <c r="F77" s="8" t="s">
        <v>277</v>
      </c>
      <c r="G77" s="8"/>
      <c r="H77" s="8"/>
      <c r="I77" s="8"/>
      <c r="J77" s="8"/>
      <c r="K77" s="8" t="s">
        <v>684</v>
      </c>
      <c r="L77" s="8"/>
      <c r="M77" s="8"/>
      <c r="N77" s="8"/>
      <c r="O77" s="8"/>
      <c r="P77" s="6"/>
    </row>
    <row r="78" spans="1:16" ht="14.25" customHeight="1" x14ac:dyDescent="0.35">
      <c r="A78" s="8"/>
      <c r="B78" s="8" t="s">
        <v>303</v>
      </c>
      <c r="C78" s="8"/>
      <c r="D78" s="8"/>
      <c r="E78" s="8"/>
      <c r="F78" s="8" t="s">
        <v>279</v>
      </c>
      <c r="G78" s="8"/>
      <c r="H78" s="8"/>
      <c r="I78" s="8"/>
      <c r="J78" s="8"/>
      <c r="K78" s="8" t="s">
        <v>685</v>
      </c>
      <c r="L78" s="8"/>
      <c r="M78" s="8"/>
      <c r="N78" s="8"/>
      <c r="O78" s="8"/>
      <c r="P78" s="6"/>
    </row>
    <row r="79" spans="1:16" ht="14.25" customHeight="1" x14ac:dyDescent="0.35">
      <c r="A79" s="8"/>
      <c r="B79" s="8" t="s">
        <v>305</v>
      </c>
      <c r="C79" s="8"/>
      <c r="D79" s="8"/>
      <c r="E79" s="8"/>
      <c r="F79" s="8" t="s">
        <v>281</v>
      </c>
      <c r="G79" s="8"/>
      <c r="H79" s="8"/>
      <c r="I79" s="8"/>
      <c r="J79" s="8"/>
      <c r="K79" s="8" t="s">
        <v>686</v>
      </c>
      <c r="L79" s="8"/>
      <c r="M79" s="8"/>
      <c r="N79" s="8"/>
      <c r="O79" s="8"/>
      <c r="P79" s="6"/>
    </row>
    <row r="80" spans="1:16" ht="14.25" customHeight="1" x14ac:dyDescent="0.35">
      <c r="A80" s="8"/>
      <c r="B80" s="8" t="s">
        <v>307</v>
      </c>
      <c r="C80" s="8"/>
      <c r="D80" s="8"/>
      <c r="E80" s="8"/>
      <c r="F80" s="8" t="s">
        <v>283</v>
      </c>
      <c r="G80" s="8"/>
      <c r="H80" s="8"/>
      <c r="I80" s="8"/>
      <c r="J80" s="8"/>
      <c r="K80" s="8" t="s">
        <v>687</v>
      </c>
      <c r="L80" s="8"/>
      <c r="M80" s="8"/>
      <c r="N80" s="8"/>
      <c r="O80" s="8"/>
      <c r="P80" s="6"/>
    </row>
    <row r="81" spans="1:16" ht="14.25" customHeight="1" x14ac:dyDescent="0.35">
      <c r="A81" s="8"/>
      <c r="B81" s="8" t="s">
        <v>309</v>
      </c>
      <c r="C81" s="8"/>
      <c r="D81" s="8"/>
      <c r="E81" s="8"/>
      <c r="F81" s="8" t="s">
        <v>285</v>
      </c>
      <c r="G81" s="8"/>
      <c r="H81" s="8"/>
      <c r="I81" s="8"/>
      <c r="J81" s="8"/>
      <c r="K81" s="8" t="s">
        <v>688</v>
      </c>
      <c r="L81" s="8"/>
      <c r="M81" s="8"/>
      <c r="N81" s="8"/>
      <c r="O81" s="8"/>
      <c r="P81" s="6"/>
    </row>
    <row r="82" spans="1:16" ht="14.25" customHeight="1" x14ac:dyDescent="0.35">
      <c r="A82" s="8"/>
      <c r="B82" s="8" t="s">
        <v>311</v>
      </c>
      <c r="C82" s="8"/>
      <c r="D82" s="8"/>
      <c r="E82" s="8"/>
      <c r="F82" s="8" t="s">
        <v>287</v>
      </c>
      <c r="G82" s="8"/>
      <c r="H82" s="8"/>
      <c r="I82" s="8"/>
      <c r="J82" s="8"/>
      <c r="K82" s="8" t="s">
        <v>689</v>
      </c>
      <c r="L82" s="8"/>
      <c r="M82" s="8"/>
      <c r="N82" s="8"/>
      <c r="O82" s="8"/>
      <c r="P82" s="6"/>
    </row>
    <row r="83" spans="1:16" ht="14.25" customHeight="1" x14ac:dyDescent="0.35">
      <c r="A83" s="8"/>
      <c r="B83" s="8" t="s">
        <v>313</v>
      </c>
      <c r="C83" s="8"/>
      <c r="D83" s="8"/>
      <c r="E83" s="8"/>
      <c r="F83" s="8" t="s">
        <v>289</v>
      </c>
      <c r="G83" s="8"/>
      <c r="H83" s="8"/>
      <c r="I83" s="8"/>
      <c r="J83" s="8"/>
      <c r="K83" s="8" t="s">
        <v>690</v>
      </c>
      <c r="L83" s="8"/>
      <c r="M83" s="8"/>
      <c r="N83" s="8"/>
      <c r="O83" s="8"/>
      <c r="P83" s="6"/>
    </row>
    <row r="84" spans="1:16" ht="14.25" customHeight="1" x14ac:dyDescent="0.35">
      <c r="A84" s="8"/>
      <c r="B84" s="8" t="s">
        <v>315</v>
      </c>
      <c r="C84" s="8"/>
      <c r="D84" s="8"/>
      <c r="E84" s="8"/>
      <c r="F84" s="8" t="s">
        <v>291</v>
      </c>
      <c r="G84" s="8"/>
      <c r="H84" s="8"/>
      <c r="I84" s="8"/>
      <c r="J84" s="8"/>
      <c r="K84" s="8" t="s">
        <v>691</v>
      </c>
      <c r="L84" s="8"/>
      <c r="M84" s="8"/>
      <c r="N84" s="8"/>
      <c r="O84" s="8"/>
      <c r="P84" s="6"/>
    </row>
    <row r="85" spans="1:16" ht="14.25" customHeight="1" x14ac:dyDescent="0.35">
      <c r="A85" s="8"/>
      <c r="B85" s="8" t="s">
        <v>317</v>
      </c>
      <c r="C85" s="8"/>
      <c r="D85" s="8"/>
      <c r="E85" s="8"/>
      <c r="F85" s="8" t="s">
        <v>293</v>
      </c>
      <c r="G85" s="8"/>
      <c r="H85" s="8"/>
      <c r="I85" s="8"/>
      <c r="J85" s="8"/>
      <c r="K85" s="8" t="s">
        <v>692</v>
      </c>
      <c r="L85" s="8"/>
      <c r="M85" s="8"/>
      <c r="N85" s="8"/>
      <c r="O85" s="8"/>
      <c r="P85" s="6"/>
    </row>
    <row r="86" spans="1:16" ht="14.25" customHeight="1" x14ac:dyDescent="0.35">
      <c r="A86" s="8"/>
      <c r="B86" s="8" t="s">
        <v>319</v>
      </c>
      <c r="C86" s="8"/>
      <c r="D86" s="8"/>
      <c r="E86" s="8"/>
      <c r="F86" s="8" t="s">
        <v>295</v>
      </c>
      <c r="G86" s="8"/>
      <c r="H86" s="8"/>
      <c r="I86" s="8"/>
      <c r="J86" s="8"/>
      <c r="K86" s="8" t="s">
        <v>693</v>
      </c>
      <c r="L86" s="8"/>
      <c r="M86" s="8"/>
      <c r="N86" s="8"/>
      <c r="O86" s="8"/>
      <c r="P86" s="6"/>
    </row>
    <row r="87" spans="1:16" ht="14.25" customHeight="1" x14ac:dyDescent="0.35">
      <c r="A87" s="8"/>
      <c r="B87" s="8" t="s">
        <v>321</v>
      </c>
      <c r="C87" s="8"/>
      <c r="D87" s="8"/>
      <c r="E87" s="8"/>
      <c r="F87" s="8" t="s">
        <v>297</v>
      </c>
      <c r="G87" s="8"/>
      <c r="H87" s="8"/>
      <c r="I87" s="8"/>
      <c r="J87" s="8"/>
      <c r="K87" s="8" t="s">
        <v>694</v>
      </c>
      <c r="L87" s="8"/>
      <c r="M87" s="8"/>
      <c r="N87" s="8"/>
      <c r="O87" s="8"/>
      <c r="P87" s="6"/>
    </row>
    <row r="88" spans="1:16" ht="14.25" customHeight="1" x14ac:dyDescent="0.35">
      <c r="A88" s="8"/>
      <c r="B88" s="8" t="s">
        <v>323</v>
      </c>
      <c r="C88" s="8"/>
      <c r="D88" s="8"/>
      <c r="E88" s="8"/>
      <c r="F88" s="8" t="s">
        <v>300</v>
      </c>
      <c r="G88" s="8"/>
      <c r="H88" s="8"/>
      <c r="I88" s="8"/>
      <c r="J88" s="8"/>
      <c r="K88" s="8" t="s">
        <v>695</v>
      </c>
      <c r="L88" s="8"/>
      <c r="M88" s="8"/>
      <c r="N88" s="8"/>
      <c r="O88" s="8"/>
      <c r="P88" s="6"/>
    </row>
    <row r="89" spans="1:16" ht="14.25" customHeight="1" x14ac:dyDescent="0.35">
      <c r="A89" s="8"/>
      <c r="B89" s="8" t="s">
        <v>325</v>
      </c>
      <c r="C89" s="8"/>
      <c r="D89" s="8"/>
      <c r="E89" s="8"/>
      <c r="F89" s="8" t="s">
        <v>302</v>
      </c>
      <c r="G89" s="8"/>
      <c r="H89" s="8"/>
      <c r="I89" s="8"/>
      <c r="J89" s="8"/>
      <c r="K89" s="8" t="s">
        <v>696</v>
      </c>
      <c r="L89" s="8"/>
      <c r="M89" s="8"/>
      <c r="N89" s="8"/>
      <c r="O89" s="8"/>
      <c r="P89" s="6"/>
    </row>
    <row r="90" spans="1:16" ht="14.25" customHeight="1" x14ac:dyDescent="0.35">
      <c r="A90" s="8"/>
      <c r="B90" s="8" t="s">
        <v>327</v>
      </c>
      <c r="C90" s="8"/>
      <c r="D90" s="8"/>
      <c r="E90" s="8"/>
      <c r="F90" s="8" t="s">
        <v>304</v>
      </c>
      <c r="G90" s="8"/>
      <c r="H90" s="8"/>
      <c r="I90" s="8"/>
      <c r="J90" s="8"/>
      <c r="K90" s="8" t="s">
        <v>697</v>
      </c>
      <c r="L90" s="8"/>
      <c r="M90" s="8"/>
      <c r="N90" s="8"/>
      <c r="O90" s="8"/>
      <c r="P90" s="6"/>
    </row>
    <row r="91" spans="1:16" ht="14.25" customHeight="1" x14ac:dyDescent="0.35">
      <c r="A91" s="8"/>
      <c r="B91" s="8" t="s">
        <v>329</v>
      </c>
      <c r="C91" s="8"/>
      <c r="D91" s="8"/>
      <c r="E91" s="8"/>
      <c r="F91" s="8" t="s">
        <v>306</v>
      </c>
      <c r="G91" s="8"/>
      <c r="H91" s="8"/>
      <c r="I91" s="8"/>
      <c r="J91" s="8"/>
      <c r="K91" s="8" t="s">
        <v>698</v>
      </c>
      <c r="L91" s="8"/>
      <c r="M91" s="8"/>
      <c r="N91" s="8"/>
      <c r="O91" s="8"/>
      <c r="P91" s="6"/>
    </row>
    <row r="92" spans="1:16" ht="14.25" customHeight="1" x14ac:dyDescent="0.35">
      <c r="A92" s="8"/>
      <c r="B92" s="8" t="s">
        <v>331</v>
      </c>
      <c r="C92" s="8"/>
      <c r="D92" s="8"/>
      <c r="E92" s="8"/>
      <c r="F92" s="8" t="s">
        <v>308</v>
      </c>
      <c r="G92" s="8"/>
      <c r="H92" s="8"/>
      <c r="I92" s="8"/>
      <c r="J92" s="8"/>
      <c r="K92" s="8" t="s">
        <v>699</v>
      </c>
      <c r="L92" s="8"/>
      <c r="M92" s="8"/>
      <c r="N92" s="8"/>
      <c r="O92" s="8"/>
      <c r="P92" s="6"/>
    </row>
    <row r="93" spans="1:16" ht="14.25" customHeight="1" x14ac:dyDescent="0.35">
      <c r="A93" s="8"/>
      <c r="B93" s="8" t="s">
        <v>333</v>
      </c>
      <c r="C93" s="8"/>
      <c r="D93" s="8"/>
      <c r="E93" s="8"/>
      <c r="F93" s="8" t="s">
        <v>310</v>
      </c>
      <c r="G93" s="8"/>
      <c r="H93" s="8"/>
      <c r="I93" s="8"/>
      <c r="J93" s="8"/>
      <c r="K93" s="8" t="s">
        <v>700</v>
      </c>
      <c r="L93" s="8"/>
      <c r="M93" s="8"/>
      <c r="N93" s="8"/>
      <c r="O93" s="8"/>
      <c r="P93" s="6"/>
    </row>
    <row r="94" spans="1:16" ht="14.25" customHeight="1" x14ac:dyDescent="0.35">
      <c r="A94" s="8"/>
      <c r="B94" s="8" t="s">
        <v>335</v>
      </c>
      <c r="C94" s="8"/>
      <c r="D94" s="8"/>
      <c r="E94" s="8"/>
      <c r="F94" s="8" t="s">
        <v>312</v>
      </c>
      <c r="G94" s="8"/>
      <c r="H94" s="8"/>
      <c r="I94" s="8"/>
      <c r="J94" s="8"/>
      <c r="K94" s="8" t="s">
        <v>701</v>
      </c>
      <c r="L94" s="8"/>
      <c r="M94" s="8"/>
      <c r="N94" s="8"/>
      <c r="O94" s="8"/>
      <c r="P94" s="6"/>
    </row>
    <row r="95" spans="1:16" ht="14.25" customHeight="1" x14ac:dyDescent="0.35">
      <c r="A95" s="8"/>
      <c r="B95" s="8" t="s">
        <v>337</v>
      </c>
      <c r="C95" s="8"/>
      <c r="D95" s="8"/>
      <c r="E95" s="8"/>
      <c r="F95" s="8" t="s">
        <v>316</v>
      </c>
      <c r="G95" s="8"/>
      <c r="H95" s="8"/>
      <c r="I95" s="8"/>
      <c r="J95" s="8"/>
      <c r="K95" s="8" t="s">
        <v>339</v>
      </c>
      <c r="L95" s="8"/>
      <c r="M95" s="8"/>
      <c r="N95" s="8"/>
      <c r="O95" s="8"/>
      <c r="P95" s="6"/>
    </row>
    <row r="96" spans="1:16" ht="14.25" customHeight="1" x14ac:dyDescent="0.35">
      <c r="A96" s="8"/>
      <c r="B96" s="8" t="s">
        <v>340</v>
      </c>
      <c r="C96" s="8"/>
      <c r="D96" s="8"/>
      <c r="E96" s="8"/>
      <c r="F96" s="8" t="s">
        <v>318</v>
      </c>
      <c r="G96" s="8"/>
      <c r="H96" s="8"/>
      <c r="I96" s="8"/>
      <c r="J96" s="8"/>
      <c r="K96" s="8" t="s">
        <v>702</v>
      </c>
      <c r="L96" s="8"/>
      <c r="M96" s="8"/>
      <c r="N96" s="8"/>
      <c r="O96" s="8"/>
      <c r="P96" s="6"/>
    </row>
    <row r="97" spans="1:16" ht="14.25" customHeight="1" x14ac:dyDescent="0.35">
      <c r="A97" s="8"/>
      <c r="B97" s="8" t="s">
        <v>342</v>
      </c>
      <c r="C97" s="8"/>
      <c r="D97" s="8"/>
      <c r="E97" s="8"/>
      <c r="F97" s="8" t="s">
        <v>320</v>
      </c>
      <c r="G97" s="8"/>
      <c r="H97" s="8"/>
      <c r="I97" s="8"/>
      <c r="J97" s="8"/>
      <c r="K97" s="8" t="s">
        <v>703</v>
      </c>
      <c r="L97" s="8"/>
      <c r="M97" s="8"/>
      <c r="N97" s="8"/>
      <c r="O97" s="8"/>
      <c r="P97" s="6"/>
    </row>
    <row r="98" spans="1:16" ht="14.25" customHeight="1" x14ac:dyDescent="0.35">
      <c r="A98" s="8"/>
      <c r="B98" s="8" t="s">
        <v>344</v>
      </c>
      <c r="C98" s="8"/>
      <c r="D98" s="8"/>
      <c r="E98" s="8"/>
      <c r="F98" s="8" t="s">
        <v>322</v>
      </c>
      <c r="G98" s="8"/>
      <c r="H98" s="8"/>
      <c r="I98" s="8"/>
      <c r="J98" s="8"/>
      <c r="K98" s="8" t="s">
        <v>704</v>
      </c>
      <c r="L98" s="8"/>
      <c r="M98" s="8"/>
      <c r="N98" s="8"/>
      <c r="O98" s="8"/>
      <c r="P98" s="6"/>
    </row>
    <row r="99" spans="1:16" ht="14.25" customHeight="1" x14ac:dyDescent="0.35">
      <c r="A99" s="8"/>
      <c r="B99" s="8" t="s">
        <v>346</v>
      </c>
      <c r="C99" s="8"/>
      <c r="D99" s="8"/>
      <c r="E99" s="8"/>
      <c r="F99" s="8" t="s">
        <v>324</v>
      </c>
      <c r="G99" s="8"/>
      <c r="H99" s="8"/>
      <c r="I99" s="8"/>
      <c r="J99" s="8"/>
      <c r="K99" s="8" t="s">
        <v>705</v>
      </c>
      <c r="L99" s="8"/>
      <c r="M99" s="8"/>
      <c r="N99" s="8"/>
      <c r="O99" s="8"/>
      <c r="P99" s="6"/>
    </row>
    <row r="100" spans="1:16" ht="14.25" customHeight="1" x14ac:dyDescent="0.35">
      <c r="A100" s="8"/>
      <c r="B100" s="8" t="s">
        <v>348</v>
      </c>
      <c r="C100" s="8"/>
      <c r="D100" s="8"/>
      <c r="E100" s="8"/>
      <c r="F100" s="8" t="s">
        <v>326</v>
      </c>
      <c r="G100" s="8"/>
      <c r="H100" s="8"/>
      <c r="I100" s="8"/>
      <c r="J100" s="8"/>
      <c r="K100" s="8" t="s">
        <v>706</v>
      </c>
      <c r="L100" s="8"/>
      <c r="M100" s="8"/>
      <c r="N100" s="8"/>
      <c r="O100" s="8"/>
      <c r="P100" s="6"/>
    </row>
    <row r="101" spans="1:16" ht="14.25" customHeight="1" x14ac:dyDescent="0.35">
      <c r="A101" s="8"/>
      <c r="B101" s="8" t="s">
        <v>349</v>
      </c>
      <c r="C101" s="8"/>
      <c r="D101" s="8"/>
      <c r="E101" s="8"/>
      <c r="F101" s="8" t="s">
        <v>328</v>
      </c>
      <c r="G101" s="8"/>
      <c r="H101" s="8"/>
      <c r="I101" s="8"/>
      <c r="J101" s="8"/>
      <c r="K101" s="8" t="s">
        <v>707</v>
      </c>
      <c r="L101" s="8"/>
      <c r="M101" s="8"/>
      <c r="N101" s="8"/>
      <c r="O101" s="8"/>
      <c r="P101" s="6"/>
    </row>
    <row r="102" spans="1:16" ht="14.25" customHeight="1" x14ac:dyDescent="0.35">
      <c r="A102" s="8"/>
      <c r="B102" s="8" t="s">
        <v>351</v>
      </c>
      <c r="C102" s="8"/>
      <c r="D102" s="8"/>
      <c r="E102" s="8"/>
      <c r="F102" s="8" t="s">
        <v>330</v>
      </c>
      <c r="G102" s="8"/>
      <c r="H102" s="8"/>
      <c r="I102" s="8"/>
      <c r="J102" s="8"/>
      <c r="K102" s="8" t="s">
        <v>708</v>
      </c>
      <c r="L102" s="8"/>
      <c r="M102" s="8"/>
      <c r="N102" s="8"/>
      <c r="O102" s="8"/>
      <c r="P102" s="6"/>
    </row>
    <row r="103" spans="1:16" ht="14.25" customHeight="1" x14ac:dyDescent="0.35">
      <c r="A103" s="8"/>
      <c r="B103" s="8" t="s">
        <v>353</v>
      </c>
      <c r="C103" s="8"/>
      <c r="D103" s="8"/>
      <c r="E103" s="8"/>
      <c r="F103" s="8" t="s">
        <v>332</v>
      </c>
      <c r="G103" s="8"/>
      <c r="H103" s="8"/>
      <c r="I103" s="8"/>
      <c r="J103" s="8"/>
      <c r="K103" s="8" t="s">
        <v>709</v>
      </c>
      <c r="L103" s="8"/>
      <c r="M103" s="8"/>
      <c r="N103" s="8"/>
      <c r="O103" s="8"/>
      <c r="P103" s="6"/>
    </row>
    <row r="104" spans="1:16" ht="14.25" customHeight="1" x14ac:dyDescent="0.35">
      <c r="A104" s="8"/>
      <c r="B104" s="8" t="s">
        <v>355</v>
      </c>
      <c r="C104" s="8"/>
      <c r="D104" s="8"/>
      <c r="E104" s="8"/>
      <c r="F104" s="8" t="s">
        <v>334</v>
      </c>
      <c r="G104" s="8"/>
      <c r="H104" s="8"/>
      <c r="I104" s="8"/>
      <c r="J104" s="8"/>
      <c r="K104" s="8" t="s">
        <v>710</v>
      </c>
      <c r="L104" s="8"/>
      <c r="M104" s="8"/>
      <c r="N104" s="8"/>
      <c r="O104" s="8"/>
      <c r="P104" s="6"/>
    </row>
    <row r="105" spans="1:16" ht="14.25" customHeight="1" x14ac:dyDescent="0.35">
      <c r="A105" s="8"/>
      <c r="B105" s="8" t="s">
        <v>357</v>
      </c>
      <c r="C105" s="8"/>
      <c r="D105" s="8"/>
      <c r="E105" s="8"/>
      <c r="F105" s="8" t="s">
        <v>336</v>
      </c>
      <c r="G105" s="8"/>
      <c r="H105" s="8"/>
      <c r="I105" s="8"/>
      <c r="J105" s="8"/>
      <c r="K105" s="8" t="s">
        <v>711</v>
      </c>
      <c r="L105" s="8"/>
      <c r="M105" s="8"/>
      <c r="N105" s="8"/>
      <c r="O105" s="8"/>
      <c r="P105" s="6"/>
    </row>
    <row r="106" spans="1:16" ht="14.25" customHeight="1" x14ac:dyDescent="0.35">
      <c r="A106" s="8"/>
      <c r="B106" s="8" t="s">
        <v>359</v>
      </c>
      <c r="C106" s="8"/>
      <c r="D106" s="8"/>
      <c r="E106" s="8"/>
      <c r="F106" s="8" t="s">
        <v>338</v>
      </c>
      <c r="G106" s="8"/>
      <c r="H106" s="8"/>
      <c r="I106" s="8"/>
      <c r="J106" s="8"/>
      <c r="K106" s="8" t="s">
        <v>712</v>
      </c>
      <c r="L106" s="8"/>
      <c r="M106" s="8"/>
      <c r="N106" s="8"/>
      <c r="O106" s="8"/>
      <c r="P106" s="6"/>
    </row>
    <row r="107" spans="1:16" ht="14.25" customHeight="1" x14ac:dyDescent="0.35">
      <c r="A107" s="8"/>
      <c r="B107" s="8" t="s">
        <v>361</v>
      </c>
      <c r="C107" s="8"/>
      <c r="D107" s="8"/>
      <c r="E107" s="8"/>
      <c r="F107" s="8" t="s">
        <v>341</v>
      </c>
      <c r="G107" s="8"/>
      <c r="H107" s="8"/>
      <c r="I107" s="8"/>
      <c r="J107" s="8"/>
      <c r="K107" s="8" t="s">
        <v>713</v>
      </c>
      <c r="L107" s="8"/>
      <c r="M107" s="8"/>
      <c r="N107" s="8"/>
      <c r="O107" s="8"/>
      <c r="P107" s="6"/>
    </row>
    <row r="108" spans="1:16" ht="14.25" customHeight="1" x14ac:dyDescent="0.35">
      <c r="A108" s="8"/>
      <c r="B108" s="8" t="s">
        <v>363</v>
      </c>
      <c r="C108" s="8"/>
      <c r="D108" s="8"/>
      <c r="E108" s="8"/>
      <c r="F108" s="8" t="s">
        <v>343</v>
      </c>
      <c r="G108" s="8"/>
      <c r="H108" s="8"/>
      <c r="I108" s="8"/>
      <c r="J108" s="8"/>
      <c r="K108" s="8" t="s">
        <v>714</v>
      </c>
      <c r="L108" s="8"/>
      <c r="M108" s="8"/>
      <c r="N108" s="8"/>
      <c r="O108" s="8"/>
      <c r="P108" s="6"/>
    </row>
    <row r="109" spans="1:16" ht="14.25" customHeight="1" x14ac:dyDescent="0.35">
      <c r="A109" s="8"/>
      <c r="B109" s="8" t="s">
        <v>365</v>
      </c>
      <c r="C109" s="8"/>
      <c r="D109" s="8"/>
      <c r="E109" s="8"/>
      <c r="F109" s="8" t="s">
        <v>345</v>
      </c>
      <c r="G109" s="8"/>
      <c r="H109" s="8"/>
      <c r="I109" s="8"/>
      <c r="J109" s="8"/>
      <c r="K109" s="8" t="s">
        <v>715</v>
      </c>
      <c r="L109" s="8"/>
      <c r="M109" s="8"/>
      <c r="N109" s="8"/>
      <c r="O109" s="8"/>
      <c r="P109" s="6"/>
    </row>
    <row r="110" spans="1:16" ht="14.25" customHeight="1" x14ac:dyDescent="0.35">
      <c r="A110" s="8"/>
      <c r="B110" s="8" t="s">
        <v>366</v>
      </c>
      <c r="C110" s="8"/>
      <c r="D110" s="8"/>
      <c r="E110" s="8"/>
      <c r="F110" s="8" t="s">
        <v>347</v>
      </c>
      <c r="G110" s="8"/>
      <c r="H110" s="8"/>
      <c r="I110" s="8"/>
      <c r="J110" s="8"/>
      <c r="K110" s="8" t="s">
        <v>716</v>
      </c>
      <c r="L110" s="8"/>
      <c r="M110" s="8"/>
      <c r="N110" s="8"/>
      <c r="O110" s="8"/>
      <c r="P110" s="6"/>
    </row>
    <row r="111" spans="1:16" ht="14.25" customHeight="1" x14ac:dyDescent="0.35">
      <c r="A111" s="8"/>
      <c r="B111" s="8" t="s">
        <v>368</v>
      </c>
      <c r="C111" s="8"/>
      <c r="D111" s="8"/>
      <c r="E111" s="8"/>
      <c r="F111" s="8" t="s">
        <v>350</v>
      </c>
      <c r="G111" s="8"/>
      <c r="H111" s="8"/>
      <c r="I111" s="8"/>
      <c r="J111" s="8"/>
      <c r="K111" s="8" t="s">
        <v>717</v>
      </c>
      <c r="L111" s="8"/>
      <c r="M111" s="8"/>
      <c r="N111" s="8"/>
      <c r="O111" s="8"/>
      <c r="P111" s="6"/>
    </row>
    <row r="112" spans="1:16" ht="14.25" customHeight="1" x14ac:dyDescent="0.35">
      <c r="A112" s="8"/>
      <c r="B112" s="8" t="s">
        <v>370</v>
      </c>
      <c r="C112" s="8"/>
      <c r="D112" s="8"/>
      <c r="E112" s="8"/>
      <c r="F112" s="8" t="s">
        <v>352</v>
      </c>
      <c r="G112" s="8"/>
      <c r="H112" s="8"/>
      <c r="I112" s="8"/>
      <c r="J112" s="8"/>
      <c r="K112" s="8" t="s">
        <v>718</v>
      </c>
      <c r="L112" s="8"/>
      <c r="M112" s="8"/>
      <c r="N112" s="8"/>
      <c r="O112" s="8"/>
      <c r="P112" s="6"/>
    </row>
    <row r="113" spans="1:16" ht="14.25" customHeight="1" x14ac:dyDescent="0.35">
      <c r="A113" s="8"/>
      <c r="B113" s="8" t="s">
        <v>372</v>
      </c>
      <c r="C113" s="8"/>
      <c r="D113" s="8"/>
      <c r="E113" s="8"/>
      <c r="F113" s="8" t="s">
        <v>354</v>
      </c>
      <c r="G113" s="8"/>
      <c r="H113" s="8"/>
      <c r="I113" s="8"/>
      <c r="J113" s="8"/>
      <c r="K113" s="8" t="s">
        <v>719</v>
      </c>
      <c r="L113" s="8"/>
      <c r="M113" s="8"/>
      <c r="N113" s="8"/>
      <c r="O113" s="8"/>
      <c r="P113" s="6"/>
    </row>
    <row r="114" spans="1:16" ht="14.25" customHeight="1" x14ac:dyDescent="0.35">
      <c r="A114" s="8"/>
      <c r="B114" s="8" t="s">
        <v>374</v>
      </c>
      <c r="C114" s="8"/>
      <c r="D114" s="8"/>
      <c r="E114" s="8"/>
      <c r="F114" s="8" t="s">
        <v>358</v>
      </c>
      <c r="G114" s="8"/>
      <c r="H114" s="8"/>
      <c r="I114" s="8"/>
      <c r="J114" s="8"/>
      <c r="K114" s="8" t="s">
        <v>720</v>
      </c>
      <c r="L114" s="8"/>
      <c r="M114" s="8"/>
      <c r="N114" s="8"/>
      <c r="O114" s="8"/>
      <c r="P114" s="6"/>
    </row>
    <row r="115" spans="1:16" ht="14.25" customHeight="1" x14ac:dyDescent="0.35">
      <c r="A115" s="8"/>
      <c r="B115" s="8" t="s">
        <v>376</v>
      </c>
      <c r="C115" s="8"/>
      <c r="D115" s="8"/>
      <c r="E115" s="8"/>
      <c r="F115" s="8" t="s">
        <v>360</v>
      </c>
      <c r="G115" s="8"/>
      <c r="H115" s="8"/>
      <c r="I115" s="8"/>
      <c r="J115" s="8"/>
      <c r="K115" s="8" t="s">
        <v>721</v>
      </c>
      <c r="L115" s="8"/>
      <c r="M115" s="8"/>
      <c r="N115" s="8"/>
      <c r="O115" s="8"/>
      <c r="P115" s="6"/>
    </row>
    <row r="116" spans="1:16" ht="14.25" customHeight="1" x14ac:dyDescent="0.35">
      <c r="A116" s="8"/>
      <c r="B116" s="8" t="s">
        <v>378</v>
      </c>
      <c r="C116" s="8"/>
      <c r="D116" s="8"/>
      <c r="E116" s="8"/>
      <c r="F116" s="8" t="s">
        <v>362</v>
      </c>
      <c r="G116" s="8"/>
      <c r="H116" s="8"/>
      <c r="I116" s="8"/>
      <c r="J116" s="8"/>
      <c r="K116" s="8" t="s">
        <v>722</v>
      </c>
      <c r="L116" s="8"/>
      <c r="M116" s="8"/>
      <c r="N116" s="8"/>
      <c r="O116" s="8"/>
      <c r="P116" s="6"/>
    </row>
    <row r="117" spans="1:16" ht="14.25" customHeight="1" x14ac:dyDescent="0.35">
      <c r="A117" s="8"/>
      <c r="B117" s="8" t="s">
        <v>380</v>
      </c>
      <c r="C117" s="8"/>
      <c r="D117" s="8"/>
      <c r="E117" s="8"/>
      <c r="F117" s="8" t="s">
        <v>364</v>
      </c>
      <c r="G117" s="8"/>
      <c r="H117" s="8"/>
      <c r="I117" s="8"/>
      <c r="J117" s="8"/>
      <c r="K117" s="8" t="s">
        <v>723</v>
      </c>
      <c r="L117" s="8"/>
      <c r="M117" s="8"/>
      <c r="N117" s="8"/>
      <c r="O117" s="8"/>
      <c r="P117" s="6"/>
    </row>
    <row r="118" spans="1:16" ht="14.25" customHeight="1" x14ac:dyDescent="0.35">
      <c r="A118" s="8"/>
      <c r="B118" s="8" t="s">
        <v>382</v>
      </c>
      <c r="C118" s="8"/>
      <c r="D118" s="8"/>
      <c r="E118" s="8"/>
      <c r="F118" s="8" t="s">
        <v>367</v>
      </c>
      <c r="G118" s="8"/>
      <c r="H118" s="8"/>
      <c r="I118" s="8"/>
      <c r="J118" s="8"/>
      <c r="K118" s="8" t="s">
        <v>724</v>
      </c>
      <c r="L118" s="8"/>
      <c r="M118" s="8"/>
      <c r="N118" s="8"/>
      <c r="O118" s="8"/>
      <c r="P118" s="6"/>
    </row>
    <row r="119" spans="1:16" ht="14.25" customHeight="1" x14ac:dyDescent="0.35">
      <c r="A119" s="8"/>
      <c r="B119" s="8" t="s">
        <v>384</v>
      </c>
      <c r="C119" s="8"/>
      <c r="D119" s="8"/>
      <c r="E119" s="8"/>
      <c r="F119" s="8" t="s">
        <v>369</v>
      </c>
      <c r="G119" s="8"/>
      <c r="H119" s="8"/>
      <c r="I119" s="8"/>
      <c r="J119" s="8"/>
      <c r="K119" s="8" t="s">
        <v>725</v>
      </c>
      <c r="L119" s="8"/>
      <c r="M119" s="8"/>
      <c r="N119" s="8"/>
      <c r="O119" s="8"/>
      <c r="P119" s="6"/>
    </row>
    <row r="120" spans="1:16" ht="14.25" customHeight="1" x14ac:dyDescent="0.35">
      <c r="A120" s="8"/>
      <c r="B120" s="8" t="s">
        <v>386</v>
      </c>
      <c r="C120" s="8"/>
      <c r="D120" s="8"/>
      <c r="E120" s="8"/>
      <c r="F120" s="8" t="s">
        <v>592</v>
      </c>
      <c r="G120" s="8"/>
      <c r="H120" s="8"/>
      <c r="I120" s="8"/>
      <c r="J120" s="8"/>
      <c r="K120" s="8" t="s">
        <v>726</v>
      </c>
      <c r="L120" s="8"/>
      <c r="M120" s="8"/>
      <c r="N120" s="8"/>
      <c r="O120" s="8"/>
      <c r="P120" s="6"/>
    </row>
    <row r="121" spans="1:16" ht="14.25" customHeight="1" x14ac:dyDescent="0.35">
      <c r="A121" s="8"/>
      <c r="B121" s="8" t="s">
        <v>388</v>
      </c>
      <c r="C121" s="8"/>
      <c r="D121" s="8"/>
      <c r="E121" s="8"/>
      <c r="F121" s="8" t="s">
        <v>371</v>
      </c>
      <c r="G121" s="8"/>
      <c r="H121" s="8"/>
      <c r="I121" s="8"/>
      <c r="J121" s="8"/>
      <c r="K121" s="8" t="s">
        <v>727</v>
      </c>
      <c r="L121" s="8"/>
      <c r="M121" s="8"/>
      <c r="N121" s="8"/>
      <c r="O121" s="8"/>
      <c r="P121" s="6"/>
    </row>
    <row r="122" spans="1:16" ht="14.25" customHeight="1" x14ac:dyDescent="0.35">
      <c r="A122" s="8"/>
      <c r="B122" s="8" t="s">
        <v>390</v>
      </c>
      <c r="C122" s="8"/>
      <c r="D122" s="8"/>
      <c r="E122" s="8"/>
      <c r="F122" s="8" t="s">
        <v>373</v>
      </c>
      <c r="G122" s="8"/>
      <c r="H122" s="8"/>
      <c r="I122" s="8"/>
      <c r="J122" s="8"/>
      <c r="K122" s="8" t="s">
        <v>728</v>
      </c>
      <c r="L122" s="8"/>
      <c r="M122" s="8"/>
      <c r="N122" s="8"/>
      <c r="O122" s="8"/>
      <c r="P122" s="6"/>
    </row>
    <row r="123" spans="1:16" ht="14.25" customHeight="1" x14ac:dyDescent="0.35">
      <c r="A123" s="8"/>
      <c r="B123" s="8" t="s">
        <v>392</v>
      </c>
      <c r="C123" s="8"/>
      <c r="D123" s="8"/>
      <c r="E123" s="8"/>
      <c r="F123" s="8" t="s">
        <v>377</v>
      </c>
      <c r="G123" s="8"/>
      <c r="H123" s="8"/>
      <c r="I123" s="8"/>
      <c r="J123" s="8"/>
      <c r="K123" s="8" t="s">
        <v>729</v>
      </c>
      <c r="L123" s="8"/>
      <c r="M123" s="8"/>
      <c r="N123" s="8"/>
      <c r="O123" s="8"/>
      <c r="P123" s="6"/>
    </row>
    <row r="124" spans="1:16" ht="14.25" customHeight="1" x14ac:dyDescent="0.35">
      <c r="A124" s="8"/>
      <c r="B124" s="8" t="s">
        <v>394</v>
      </c>
      <c r="C124" s="8"/>
      <c r="D124" s="8"/>
      <c r="E124" s="8"/>
      <c r="F124" s="8" t="s">
        <v>375</v>
      </c>
      <c r="G124" s="8"/>
      <c r="H124" s="8"/>
      <c r="I124" s="8"/>
      <c r="J124" s="8"/>
      <c r="K124" s="8" t="s">
        <v>730</v>
      </c>
      <c r="L124" s="8"/>
      <c r="M124" s="8"/>
      <c r="N124" s="8"/>
      <c r="O124" s="8"/>
      <c r="P124" s="6"/>
    </row>
    <row r="125" spans="1:16" ht="14.25" customHeight="1" x14ac:dyDescent="0.35">
      <c r="A125" s="8"/>
      <c r="B125" s="8" t="s">
        <v>396</v>
      </c>
      <c r="C125" s="8"/>
      <c r="D125" s="8"/>
      <c r="E125" s="8"/>
      <c r="F125" s="8" t="s">
        <v>379</v>
      </c>
      <c r="G125" s="8"/>
      <c r="H125" s="8"/>
      <c r="I125" s="8"/>
      <c r="J125" s="8"/>
      <c r="K125" s="8" t="s">
        <v>731</v>
      </c>
      <c r="L125" s="8"/>
      <c r="M125" s="8"/>
      <c r="N125" s="8"/>
      <c r="O125" s="8"/>
      <c r="P125" s="6"/>
    </row>
    <row r="126" spans="1:16" ht="14.25" customHeight="1" x14ac:dyDescent="0.35">
      <c r="A126" s="8"/>
      <c r="B126" s="8" t="s">
        <v>398</v>
      </c>
      <c r="C126" s="8"/>
      <c r="D126" s="8"/>
      <c r="E126" s="8"/>
      <c r="F126" s="8" t="s">
        <v>381</v>
      </c>
      <c r="G126" s="8"/>
      <c r="H126" s="8"/>
      <c r="I126" s="8"/>
      <c r="J126" s="8"/>
      <c r="K126" s="8" t="s">
        <v>732</v>
      </c>
      <c r="L126" s="8"/>
      <c r="M126" s="8"/>
      <c r="N126" s="8"/>
      <c r="O126" s="8"/>
      <c r="P126" s="6"/>
    </row>
    <row r="127" spans="1:16" ht="14.25" customHeight="1" x14ac:dyDescent="0.35">
      <c r="A127" s="8"/>
      <c r="B127" s="8" t="s">
        <v>400</v>
      </c>
      <c r="C127" s="8"/>
      <c r="D127" s="8"/>
      <c r="E127" s="8"/>
      <c r="F127" s="8" t="s">
        <v>383</v>
      </c>
      <c r="G127" s="8"/>
      <c r="H127" s="8"/>
      <c r="I127" s="8"/>
      <c r="J127" s="8"/>
      <c r="K127" s="8" t="s">
        <v>733</v>
      </c>
      <c r="L127" s="8"/>
      <c r="M127" s="8"/>
      <c r="N127" s="8"/>
      <c r="O127" s="8"/>
      <c r="P127" s="6"/>
    </row>
    <row r="128" spans="1:16" ht="14.25" customHeight="1" x14ac:dyDescent="0.35">
      <c r="A128" s="8"/>
      <c r="B128" s="8" t="s">
        <v>402</v>
      </c>
      <c r="C128" s="8"/>
      <c r="D128" s="8"/>
      <c r="E128" s="8"/>
      <c r="F128" s="8" t="s">
        <v>385</v>
      </c>
      <c r="G128" s="8"/>
      <c r="H128" s="8"/>
      <c r="I128" s="8"/>
      <c r="J128" s="8"/>
      <c r="K128" s="8" t="s">
        <v>734</v>
      </c>
      <c r="L128" s="8"/>
      <c r="M128" s="8"/>
      <c r="N128" s="8"/>
      <c r="O128" s="8"/>
      <c r="P128" s="6"/>
    </row>
    <row r="129" spans="1:16" ht="14.25" customHeight="1" x14ac:dyDescent="0.35">
      <c r="A129" s="8"/>
      <c r="B129" s="8" t="s">
        <v>404</v>
      </c>
      <c r="C129" s="8"/>
      <c r="D129" s="8"/>
      <c r="E129" s="8"/>
      <c r="F129" s="8" t="s">
        <v>387</v>
      </c>
      <c r="G129" s="8"/>
      <c r="H129" s="8"/>
      <c r="I129" s="8"/>
      <c r="J129" s="8"/>
      <c r="K129" s="8" t="s">
        <v>735</v>
      </c>
      <c r="L129" s="8"/>
      <c r="M129" s="8"/>
      <c r="N129" s="8"/>
      <c r="O129" s="8"/>
      <c r="P129" s="6"/>
    </row>
    <row r="130" spans="1:16" ht="14.25" customHeight="1" x14ac:dyDescent="0.35">
      <c r="A130" s="8"/>
      <c r="B130" s="8" t="s">
        <v>406</v>
      </c>
      <c r="C130" s="8"/>
      <c r="D130" s="8"/>
      <c r="E130" s="8"/>
      <c r="F130" s="8" t="s">
        <v>389</v>
      </c>
      <c r="G130" s="8"/>
      <c r="H130" s="8"/>
      <c r="I130" s="8"/>
      <c r="J130" s="8"/>
      <c r="K130" s="8" t="s">
        <v>736</v>
      </c>
      <c r="L130" s="8"/>
      <c r="M130" s="8"/>
      <c r="N130" s="8"/>
      <c r="O130" s="8"/>
      <c r="P130" s="6"/>
    </row>
    <row r="131" spans="1:16" ht="14.25" customHeight="1" x14ac:dyDescent="0.35">
      <c r="A131" s="8"/>
      <c r="B131" s="8" t="s">
        <v>407</v>
      </c>
      <c r="C131" s="8"/>
      <c r="D131" s="8"/>
      <c r="E131" s="8"/>
      <c r="F131" s="8" t="s">
        <v>391</v>
      </c>
      <c r="G131" s="8"/>
      <c r="H131" s="8"/>
      <c r="I131" s="8"/>
      <c r="J131" s="8"/>
      <c r="K131" s="8" t="s">
        <v>737</v>
      </c>
      <c r="L131" s="8"/>
      <c r="M131" s="8"/>
      <c r="N131" s="8"/>
      <c r="O131" s="8"/>
      <c r="P131" s="6"/>
    </row>
    <row r="132" spans="1:16" ht="14.25" customHeight="1" x14ac:dyDescent="0.35">
      <c r="A132" s="8"/>
      <c r="B132" s="8" t="s">
        <v>408</v>
      </c>
      <c r="C132" s="8"/>
      <c r="D132" s="8"/>
      <c r="E132" s="8"/>
      <c r="F132" s="8" t="s">
        <v>393</v>
      </c>
      <c r="G132" s="8"/>
      <c r="H132" s="8"/>
      <c r="I132" s="8"/>
      <c r="J132" s="8"/>
      <c r="K132" s="8" t="s">
        <v>738</v>
      </c>
      <c r="L132" s="8"/>
      <c r="M132" s="8"/>
      <c r="N132" s="8"/>
      <c r="O132" s="8"/>
      <c r="P132" s="6"/>
    </row>
    <row r="133" spans="1:16" ht="14.25" customHeight="1" x14ac:dyDescent="0.35">
      <c r="A133" s="8"/>
      <c r="B133" s="8" t="s">
        <v>410</v>
      </c>
      <c r="C133" s="8"/>
      <c r="D133" s="8"/>
      <c r="E133" s="8"/>
      <c r="F133" s="8" t="s">
        <v>395</v>
      </c>
      <c r="G133" s="8"/>
      <c r="H133" s="8"/>
      <c r="I133" s="8"/>
      <c r="J133" s="8"/>
      <c r="K133" s="8" t="s">
        <v>739</v>
      </c>
      <c r="L133" s="8"/>
      <c r="M133" s="8"/>
      <c r="N133" s="8"/>
      <c r="O133" s="8"/>
      <c r="P133" s="6"/>
    </row>
    <row r="134" spans="1:16" ht="14.25" customHeight="1" x14ac:dyDescent="0.35">
      <c r="A134" s="8"/>
      <c r="B134" s="8" t="s">
        <v>412</v>
      </c>
      <c r="C134" s="8"/>
      <c r="D134" s="8"/>
      <c r="E134" s="8"/>
      <c r="F134" s="8" t="s">
        <v>397</v>
      </c>
      <c r="G134" s="8"/>
      <c r="H134" s="8"/>
      <c r="I134" s="8"/>
      <c r="J134" s="8"/>
      <c r="K134" s="8" t="s">
        <v>740</v>
      </c>
      <c r="L134" s="8"/>
      <c r="M134" s="8"/>
      <c r="N134" s="8"/>
      <c r="O134" s="8"/>
      <c r="P134" s="6"/>
    </row>
    <row r="135" spans="1:16" ht="14.25" customHeight="1" x14ac:dyDescent="0.35">
      <c r="A135" s="8"/>
      <c r="B135" s="8" t="s">
        <v>414</v>
      </c>
      <c r="C135" s="8"/>
      <c r="D135" s="8"/>
      <c r="E135" s="8"/>
      <c r="F135" s="8" t="s">
        <v>401</v>
      </c>
      <c r="G135" s="8"/>
      <c r="H135" s="8"/>
      <c r="I135" s="8"/>
      <c r="J135" s="8"/>
      <c r="K135" s="8" t="s">
        <v>741</v>
      </c>
      <c r="L135" s="8"/>
      <c r="M135" s="8"/>
      <c r="N135" s="8"/>
      <c r="O135" s="8"/>
      <c r="P135" s="6"/>
    </row>
    <row r="136" spans="1:16" ht="14.25" customHeight="1" x14ac:dyDescent="0.35">
      <c r="A136" s="8"/>
      <c r="B136" s="8" t="s">
        <v>416</v>
      </c>
      <c r="C136" s="8"/>
      <c r="D136" s="8"/>
      <c r="E136" s="8"/>
      <c r="F136" s="8" t="s">
        <v>405</v>
      </c>
      <c r="G136" s="8"/>
      <c r="H136" s="8"/>
      <c r="I136" s="8"/>
      <c r="J136" s="8"/>
      <c r="K136" s="8" t="s">
        <v>742</v>
      </c>
      <c r="L136" s="8"/>
      <c r="M136" s="8"/>
      <c r="N136" s="8"/>
      <c r="O136" s="8"/>
      <c r="P136" s="6"/>
    </row>
    <row r="137" spans="1:16" ht="14.25" customHeight="1" x14ac:dyDescent="0.35">
      <c r="A137" s="8"/>
      <c r="B137" s="8" t="s">
        <v>418</v>
      </c>
      <c r="C137" s="8"/>
      <c r="D137" s="8"/>
      <c r="E137" s="8"/>
      <c r="F137" s="8" t="s">
        <v>593</v>
      </c>
      <c r="G137" s="8"/>
      <c r="H137" s="8"/>
      <c r="I137" s="8"/>
      <c r="J137" s="8"/>
      <c r="K137" s="8" t="s">
        <v>743</v>
      </c>
      <c r="L137" s="8"/>
      <c r="M137" s="8"/>
      <c r="N137" s="8"/>
      <c r="O137" s="8"/>
      <c r="P137" s="6"/>
    </row>
    <row r="138" spans="1:16" ht="14.25" customHeight="1" x14ac:dyDescent="0.35">
      <c r="A138" s="8"/>
      <c r="B138" s="8" t="s">
        <v>419</v>
      </c>
      <c r="C138" s="8"/>
      <c r="D138" s="8"/>
      <c r="E138" s="8"/>
      <c r="F138" s="8" t="s">
        <v>409</v>
      </c>
      <c r="G138" s="8"/>
      <c r="H138" s="8"/>
      <c r="I138" s="8"/>
      <c r="J138" s="8"/>
      <c r="K138" s="8" t="s">
        <v>744</v>
      </c>
      <c r="L138" s="8"/>
      <c r="M138" s="8"/>
      <c r="N138" s="8"/>
      <c r="O138" s="8"/>
      <c r="P138" s="6"/>
    </row>
    <row r="139" spans="1:16" ht="14.25" customHeight="1" x14ac:dyDescent="0.35">
      <c r="A139" s="8"/>
      <c r="B139" s="8" t="s">
        <v>421</v>
      </c>
      <c r="C139" s="8"/>
      <c r="D139" s="8"/>
      <c r="E139" s="8"/>
      <c r="F139" s="8" t="s">
        <v>411</v>
      </c>
      <c r="G139" s="8"/>
      <c r="H139" s="8"/>
      <c r="I139" s="8"/>
      <c r="J139" s="8"/>
      <c r="K139" s="8" t="s">
        <v>745</v>
      </c>
      <c r="L139" s="8"/>
      <c r="M139" s="8"/>
      <c r="N139" s="8"/>
      <c r="O139" s="8"/>
      <c r="P139" s="6"/>
    </row>
    <row r="140" spans="1:16" ht="14.25" customHeight="1" x14ac:dyDescent="0.35">
      <c r="A140" s="8"/>
      <c r="B140" s="8" t="s">
        <v>423</v>
      </c>
      <c r="C140" s="8"/>
      <c r="D140" s="8"/>
      <c r="E140" s="8"/>
      <c r="F140" s="8" t="s">
        <v>413</v>
      </c>
      <c r="G140" s="8"/>
      <c r="H140" s="8"/>
      <c r="I140" s="8"/>
      <c r="J140" s="8"/>
      <c r="K140" s="8" t="s">
        <v>746</v>
      </c>
      <c r="L140" s="8"/>
      <c r="M140" s="8"/>
      <c r="N140" s="8"/>
      <c r="O140" s="8"/>
      <c r="P140" s="6"/>
    </row>
    <row r="141" spans="1:16" ht="14.25" customHeight="1" x14ac:dyDescent="0.35">
      <c r="A141" s="8"/>
      <c r="B141" s="8" t="s">
        <v>425</v>
      </c>
      <c r="C141" s="8"/>
      <c r="D141" s="8"/>
      <c r="E141" s="8"/>
      <c r="F141" s="8" t="s">
        <v>417</v>
      </c>
      <c r="G141" s="8"/>
      <c r="H141" s="8"/>
      <c r="I141" s="8"/>
      <c r="J141" s="8"/>
      <c r="K141" s="8" t="s">
        <v>747</v>
      </c>
      <c r="L141" s="8"/>
      <c r="M141" s="8"/>
      <c r="N141" s="8"/>
      <c r="O141" s="8"/>
      <c r="P141" s="6"/>
    </row>
    <row r="142" spans="1:16" ht="14.25" customHeight="1" x14ac:dyDescent="0.35">
      <c r="A142" s="8"/>
      <c r="B142" s="8" t="s">
        <v>427</v>
      </c>
      <c r="C142" s="8"/>
      <c r="D142" s="8"/>
      <c r="E142" s="8"/>
      <c r="F142" s="8" t="s">
        <v>415</v>
      </c>
      <c r="G142" s="8"/>
      <c r="H142" s="8"/>
      <c r="I142" s="8"/>
      <c r="J142" s="8"/>
      <c r="K142" s="8" t="s">
        <v>748</v>
      </c>
      <c r="L142" s="8"/>
      <c r="M142" s="8"/>
      <c r="N142" s="8"/>
      <c r="O142" s="8"/>
      <c r="P142" s="6"/>
    </row>
    <row r="143" spans="1:16" ht="14.25" customHeight="1" x14ac:dyDescent="0.35">
      <c r="A143" s="8"/>
      <c r="B143" s="8" t="s">
        <v>429</v>
      </c>
      <c r="C143" s="8"/>
      <c r="D143" s="8"/>
      <c r="E143" s="8"/>
      <c r="F143" s="8" t="s">
        <v>420</v>
      </c>
      <c r="G143" s="8"/>
      <c r="H143" s="8"/>
      <c r="I143" s="8"/>
      <c r="J143" s="8"/>
      <c r="K143" s="8" t="s">
        <v>749</v>
      </c>
      <c r="L143" s="8"/>
      <c r="M143" s="8"/>
      <c r="N143" s="8"/>
      <c r="O143" s="8"/>
      <c r="P143" s="6"/>
    </row>
    <row r="144" spans="1:16" ht="14.25" customHeight="1" x14ac:dyDescent="0.35">
      <c r="A144" s="8"/>
      <c r="B144" s="8" t="s">
        <v>431</v>
      </c>
      <c r="C144" s="8"/>
      <c r="D144" s="8"/>
      <c r="E144" s="8"/>
      <c r="F144" s="8" t="s">
        <v>422</v>
      </c>
      <c r="G144" s="8"/>
      <c r="H144" s="8"/>
      <c r="I144" s="8"/>
      <c r="J144" s="8"/>
      <c r="K144" s="8" t="s">
        <v>750</v>
      </c>
      <c r="L144" s="8"/>
      <c r="M144" s="8"/>
      <c r="N144" s="8"/>
      <c r="O144" s="8"/>
      <c r="P144" s="6"/>
    </row>
    <row r="145" spans="1:16" ht="14.25" customHeight="1" x14ac:dyDescent="0.35">
      <c r="A145" s="8"/>
      <c r="B145" s="8" t="s">
        <v>433</v>
      </c>
      <c r="C145" s="8"/>
      <c r="D145" s="8"/>
      <c r="E145" s="8"/>
      <c r="F145" s="8" t="s">
        <v>424</v>
      </c>
      <c r="G145" s="8"/>
      <c r="H145" s="8"/>
      <c r="I145" s="8"/>
      <c r="J145" s="8"/>
      <c r="K145" s="8" t="s">
        <v>435</v>
      </c>
      <c r="L145" s="8"/>
      <c r="M145" s="8"/>
      <c r="N145" s="8"/>
      <c r="O145" s="8"/>
      <c r="P145" s="6"/>
    </row>
    <row r="146" spans="1:16" ht="14.25" customHeight="1" x14ac:dyDescent="0.35">
      <c r="A146" s="8"/>
      <c r="B146" s="8" t="s">
        <v>436</v>
      </c>
      <c r="C146" s="8"/>
      <c r="D146" s="8"/>
      <c r="E146" s="8"/>
      <c r="F146" s="8" t="s">
        <v>426</v>
      </c>
      <c r="G146" s="8"/>
      <c r="H146" s="8"/>
      <c r="I146" s="8"/>
      <c r="J146" s="8"/>
      <c r="K146" s="8" t="s">
        <v>751</v>
      </c>
      <c r="L146" s="8"/>
      <c r="M146" s="8"/>
      <c r="N146" s="8"/>
      <c r="O146" s="8"/>
      <c r="P146" s="6"/>
    </row>
    <row r="147" spans="1:16" ht="14.25" customHeight="1" x14ac:dyDescent="0.35">
      <c r="A147" s="8"/>
      <c r="B147" s="8" t="s">
        <v>438</v>
      </c>
      <c r="C147" s="8"/>
      <c r="D147" s="8"/>
      <c r="E147" s="8"/>
      <c r="F147" s="8" t="s">
        <v>428</v>
      </c>
      <c r="G147" s="8"/>
      <c r="H147" s="8"/>
      <c r="I147" s="8"/>
      <c r="J147" s="8"/>
      <c r="K147" s="8" t="s">
        <v>752</v>
      </c>
      <c r="L147" s="8"/>
      <c r="M147" s="8"/>
      <c r="N147" s="8"/>
      <c r="O147" s="8"/>
      <c r="P147" s="6"/>
    </row>
    <row r="148" spans="1:16" ht="14.25" customHeight="1" x14ac:dyDescent="0.35">
      <c r="A148" s="8"/>
      <c r="B148" s="8" t="s">
        <v>440</v>
      </c>
      <c r="C148" s="8"/>
      <c r="D148" s="8"/>
      <c r="E148" s="8"/>
      <c r="F148" s="8" t="s">
        <v>430</v>
      </c>
      <c r="G148" s="8"/>
      <c r="H148" s="8"/>
      <c r="I148" s="8"/>
      <c r="J148" s="8"/>
      <c r="K148" s="8" t="s">
        <v>753</v>
      </c>
      <c r="L148" s="8"/>
      <c r="M148" s="8"/>
      <c r="N148" s="8"/>
      <c r="O148" s="8"/>
      <c r="P148" s="6"/>
    </row>
    <row r="149" spans="1:16" ht="14.25" customHeight="1" x14ac:dyDescent="0.35">
      <c r="A149" s="8"/>
      <c r="B149" s="8" t="s">
        <v>442</v>
      </c>
      <c r="C149" s="8"/>
      <c r="D149" s="8"/>
      <c r="E149" s="8"/>
      <c r="F149" s="8" t="s">
        <v>434</v>
      </c>
      <c r="G149" s="8"/>
      <c r="H149" s="8"/>
      <c r="I149" s="8"/>
      <c r="J149" s="8"/>
      <c r="K149" s="8" t="s">
        <v>754</v>
      </c>
      <c r="L149" s="8"/>
      <c r="M149" s="8"/>
      <c r="N149" s="8"/>
      <c r="O149" s="8"/>
      <c r="P149" s="6"/>
    </row>
    <row r="150" spans="1:16" ht="14.25" customHeight="1" x14ac:dyDescent="0.35">
      <c r="A150" s="8"/>
      <c r="B150" s="8" t="s">
        <v>444</v>
      </c>
      <c r="C150" s="8"/>
      <c r="D150" s="8"/>
      <c r="E150" s="8"/>
      <c r="F150" s="8" t="s">
        <v>437</v>
      </c>
      <c r="G150" s="8"/>
      <c r="H150" s="8"/>
      <c r="I150" s="8"/>
      <c r="J150" s="8"/>
      <c r="K150" s="8" t="s">
        <v>755</v>
      </c>
      <c r="L150" s="8"/>
      <c r="M150" s="8"/>
      <c r="N150" s="8"/>
      <c r="O150" s="8"/>
      <c r="P150" s="6"/>
    </row>
    <row r="151" spans="1:16" ht="14.25" customHeight="1" x14ac:dyDescent="0.35">
      <c r="A151" s="8"/>
      <c r="B151" s="8" t="s">
        <v>446</v>
      </c>
      <c r="C151" s="8"/>
      <c r="D151" s="8"/>
      <c r="E151" s="8"/>
      <c r="F151" s="8" t="s">
        <v>439</v>
      </c>
      <c r="G151" s="8"/>
      <c r="H151" s="8"/>
      <c r="I151" s="8"/>
      <c r="J151" s="8"/>
      <c r="K151" s="8" t="s">
        <v>756</v>
      </c>
      <c r="L151" s="8"/>
      <c r="M151" s="8"/>
      <c r="N151" s="8"/>
      <c r="O151" s="8"/>
      <c r="P151" s="6"/>
    </row>
    <row r="152" spans="1:16" ht="14.25" customHeight="1" x14ac:dyDescent="0.35">
      <c r="A152" s="8"/>
      <c r="B152" s="8" t="s">
        <v>448</v>
      </c>
      <c r="C152" s="8"/>
      <c r="D152" s="8"/>
      <c r="E152" s="8"/>
      <c r="F152" s="8" t="s">
        <v>441</v>
      </c>
      <c r="G152" s="8"/>
      <c r="H152" s="8"/>
      <c r="I152" s="8"/>
      <c r="J152" s="8"/>
      <c r="K152" s="8" t="s">
        <v>757</v>
      </c>
      <c r="L152" s="8"/>
      <c r="M152" s="8"/>
      <c r="N152" s="8"/>
      <c r="O152" s="8"/>
      <c r="P152" s="6"/>
    </row>
    <row r="153" spans="1:16" ht="14.25" customHeight="1" x14ac:dyDescent="0.35">
      <c r="A153" s="8"/>
      <c r="B153" s="8" t="s">
        <v>450</v>
      </c>
      <c r="C153" s="8"/>
      <c r="D153" s="8"/>
      <c r="E153" s="8"/>
      <c r="F153" s="8" t="s">
        <v>443</v>
      </c>
      <c r="G153" s="8"/>
      <c r="H153" s="8"/>
      <c r="I153" s="8"/>
      <c r="J153" s="8"/>
      <c r="K153" s="8" t="s">
        <v>758</v>
      </c>
      <c r="L153" s="8"/>
      <c r="M153" s="8"/>
      <c r="N153" s="8"/>
      <c r="O153" s="8"/>
      <c r="P153" s="6"/>
    </row>
    <row r="154" spans="1:16" ht="14.25" customHeight="1" x14ac:dyDescent="0.35">
      <c r="A154" s="8"/>
      <c r="B154" s="8" t="s">
        <v>452</v>
      </c>
      <c r="C154" s="8"/>
      <c r="D154" s="8"/>
      <c r="E154" s="8"/>
      <c r="F154" s="8" t="s">
        <v>445</v>
      </c>
      <c r="G154" s="8"/>
      <c r="H154" s="8"/>
      <c r="I154" s="8"/>
      <c r="J154" s="8"/>
      <c r="K154" s="8" t="s">
        <v>759</v>
      </c>
      <c r="L154" s="8"/>
      <c r="M154" s="8"/>
      <c r="N154" s="8"/>
      <c r="O154" s="8"/>
      <c r="P154" s="6"/>
    </row>
    <row r="155" spans="1:16" ht="14.25" customHeight="1" x14ac:dyDescent="0.35">
      <c r="A155" s="8"/>
      <c r="B155" s="8" t="s">
        <v>454</v>
      </c>
      <c r="C155" s="8"/>
      <c r="D155" s="8"/>
      <c r="E155" s="8"/>
      <c r="F155" s="8" t="s">
        <v>447</v>
      </c>
      <c r="G155" s="8"/>
      <c r="H155" s="8"/>
      <c r="I155" s="8"/>
      <c r="J155" s="8"/>
      <c r="K155" s="8" t="s">
        <v>760</v>
      </c>
      <c r="L155" s="8"/>
      <c r="M155" s="8"/>
      <c r="N155" s="8"/>
      <c r="O155" s="8"/>
      <c r="P155" s="6"/>
    </row>
    <row r="156" spans="1:16" ht="14.25" customHeight="1" x14ac:dyDescent="0.35">
      <c r="A156" s="8"/>
      <c r="B156" s="8" t="s">
        <v>456</v>
      </c>
      <c r="C156" s="8"/>
      <c r="D156" s="8"/>
      <c r="E156" s="8"/>
      <c r="F156" s="8" t="s">
        <v>449</v>
      </c>
      <c r="G156" s="8"/>
      <c r="H156" s="8"/>
      <c r="I156" s="8"/>
      <c r="J156" s="8"/>
      <c r="K156" s="8" t="s">
        <v>761</v>
      </c>
      <c r="L156" s="8"/>
      <c r="M156" s="8"/>
      <c r="N156" s="8"/>
      <c r="O156" s="8"/>
      <c r="P156" s="6"/>
    </row>
    <row r="157" spans="1:16" ht="14.25" customHeight="1" x14ac:dyDescent="0.35">
      <c r="A157" s="8"/>
      <c r="B157" s="8" t="s">
        <v>458</v>
      </c>
      <c r="C157" s="8"/>
      <c r="D157" s="8"/>
      <c r="E157" s="8"/>
      <c r="F157" s="8" t="s">
        <v>453</v>
      </c>
      <c r="G157" s="8"/>
      <c r="H157" s="8"/>
      <c r="I157" s="8"/>
      <c r="J157" s="8"/>
      <c r="K157" s="8" t="s">
        <v>762</v>
      </c>
      <c r="L157" s="8"/>
      <c r="M157" s="8"/>
      <c r="N157" s="8"/>
      <c r="O157" s="8"/>
      <c r="P157" s="6"/>
    </row>
    <row r="158" spans="1:16" ht="14.25" customHeight="1" x14ac:dyDescent="0.35">
      <c r="A158" s="8"/>
      <c r="B158" s="8" t="s">
        <v>460</v>
      </c>
      <c r="C158" s="8"/>
      <c r="D158" s="8"/>
      <c r="E158" s="8"/>
      <c r="F158" s="8" t="s">
        <v>455</v>
      </c>
      <c r="G158" s="8"/>
      <c r="H158" s="8"/>
      <c r="I158" s="8"/>
      <c r="J158" s="8"/>
      <c r="K158" s="8" t="s">
        <v>763</v>
      </c>
      <c r="L158" s="8"/>
      <c r="M158" s="8"/>
      <c r="N158" s="8"/>
      <c r="O158" s="8"/>
      <c r="P158" s="6"/>
    </row>
    <row r="159" spans="1:16" ht="14.25" customHeight="1" x14ac:dyDescent="0.35">
      <c r="A159" s="8"/>
      <c r="B159" s="8" t="s">
        <v>462</v>
      </c>
      <c r="C159" s="8"/>
      <c r="D159" s="8"/>
      <c r="E159" s="8"/>
      <c r="F159" s="8" t="s">
        <v>457</v>
      </c>
      <c r="G159" s="8"/>
      <c r="H159" s="8"/>
      <c r="I159" s="8"/>
      <c r="J159" s="8"/>
      <c r="K159" s="8" t="s">
        <v>764</v>
      </c>
      <c r="L159" s="8"/>
      <c r="M159" s="8"/>
      <c r="N159" s="8"/>
      <c r="O159" s="8"/>
      <c r="P159" s="6"/>
    </row>
    <row r="160" spans="1:16" ht="14.25" customHeight="1" x14ac:dyDescent="0.35">
      <c r="A160" s="8"/>
      <c r="B160" s="8" t="s">
        <v>464</v>
      </c>
      <c r="C160" s="8"/>
      <c r="D160" s="8"/>
      <c r="E160" s="8"/>
      <c r="F160" s="8" t="s">
        <v>459</v>
      </c>
      <c r="G160" s="8"/>
      <c r="H160" s="8"/>
      <c r="I160" s="8"/>
      <c r="J160" s="8"/>
      <c r="K160" s="8" t="s">
        <v>765</v>
      </c>
      <c r="L160" s="8"/>
      <c r="M160" s="8"/>
      <c r="N160" s="8"/>
      <c r="O160" s="8"/>
      <c r="P160" s="6"/>
    </row>
    <row r="161" spans="1:16" ht="14.25" customHeight="1" x14ac:dyDescent="0.35">
      <c r="A161" s="8"/>
      <c r="B161" s="8" t="s">
        <v>466</v>
      </c>
      <c r="C161" s="8"/>
      <c r="D161" s="8"/>
      <c r="E161" s="8"/>
      <c r="F161" s="8" t="s">
        <v>461</v>
      </c>
      <c r="G161" s="8"/>
      <c r="H161" s="8"/>
      <c r="I161" s="8"/>
      <c r="J161" s="8"/>
      <c r="K161" s="8" t="s">
        <v>766</v>
      </c>
      <c r="L161" s="8"/>
      <c r="M161" s="8"/>
      <c r="N161" s="8"/>
      <c r="O161" s="8"/>
      <c r="P161" s="6"/>
    </row>
    <row r="162" spans="1:16" ht="14.25" customHeight="1" x14ac:dyDescent="0.35">
      <c r="A162" s="8"/>
      <c r="B162" s="8" t="s">
        <v>468</v>
      </c>
      <c r="C162" s="8"/>
      <c r="D162" s="8"/>
      <c r="E162" s="8"/>
      <c r="F162" s="8" t="s">
        <v>463</v>
      </c>
      <c r="G162" s="8"/>
      <c r="H162" s="8"/>
      <c r="I162" s="8"/>
      <c r="J162" s="8"/>
      <c r="K162" s="8" t="s">
        <v>767</v>
      </c>
      <c r="L162" s="8"/>
      <c r="M162" s="8"/>
      <c r="N162" s="8"/>
      <c r="O162" s="8"/>
      <c r="P162" s="6"/>
    </row>
    <row r="163" spans="1:16" ht="14.25" customHeight="1" x14ac:dyDescent="0.35">
      <c r="A163" s="8"/>
      <c r="B163" s="8" t="s">
        <v>470</v>
      </c>
      <c r="C163" s="8"/>
      <c r="D163" s="8"/>
      <c r="E163" s="8"/>
      <c r="F163" s="8" t="s">
        <v>465</v>
      </c>
      <c r="G163" s="8"/>
      <c r="H163" s="8"/>
      <c r="I163" s="8"/>
      <c r="J163" s="8"/>
      <c r="K163" s="8" t="s">
        <v>768</v>
      </c>
      <c r="L163" s="8"/>
      <c r="M163" s="8"/>
      <c r="N163" s="8"/>
      <c r="O163" s="8"/>
      <c r="P163" s="6"/>
    </row>
    <row r="164" spans="1:16" ht="14.25" customHeight="1" x14ac:dyDescent="0.35">
      <c r="A164" s="8"/>
      <c r="B164" s="8" t="s">
        <v>472</v>
      </c>
      <c r="C164" s="8"/>
      <c r="D164" s="8"/>
      <c r="E164" s="8"/>
      <c r="F164" s="8" t="s">
        <v>467</v>
      </c>
      <c r="G164" s="8"/>
      <c r="H164" s="8"/>
      <c r="I164" s="8"/>
      <c r="J164" s="8"/>
      <c r="K164" s="8" t="s">
        <v>769</v>
      </c>
      <c r="L164" s="8"/>
      <c r="M164" s="8"/>
      <c r="N164" s="8"/>
      <c r="O164" s="8"/>
      <c r="P164" s="6"/>
    </row>
    <row r="165" spans="1:16" ht="14.25" customHeight="1" x14ac:dyDescent="0.35">
      <c r="A165" s="8"/>
      <c r="B165" s="8" t="s">
        <v>474</v>
      </c>
      <c r="C165" s="8"/>
      <c r="D165" s="8"/>
      <c r="E165" s="8"/>
      <c r="F165" s="8" t="s">
        <v>469</v>
      </c>
      <c r="G165" s="8"/>
      <c r="H165" s="8"/>
      <c r="I165" s="8"/>
      <c r="J165" s="8"/>
      <c r="K165" s="8" t="s">
        <v>770</v>
      </c>
      <c r="L165" s="8"/>
      <c r="M165" s="8"/>
      <c r="N165" s="8"/>
      <c r="O165" s="8"/>
      <c r="P165" s="6"/>
    </row>
    <row r="166" spans="1:16" ht="14.25" customHeight="1" x14ac:dyDescent="0.35">
      <c r="A166" s="8"/>
      <c r="B166" s="8" t="s">
        <v>476</v>
      </c>
      <c r="C166" s="8"/>
      <c r="D166" s="8"/>
      <c r="E166" s="8"/>
      <c r="F166" s="8" t="s">
        <v>471</v>
      </c>
      <c r="G166" s="8"/>
      <c r="H166" s="8"/>
      <c r="I166" s="8"/>
      <c r="J166" s="8"/>
      <c r="K166" s="8" t="s">
        <v>771</v>
      </c>
      <c r="L166" s="8"/>
      <c r="M166" s="8"/>
      <c r="N166" s="8"/>
      <c r="O166" s="8"/>
      <c r="P166" s="6"/>
    </row>
    <row r="167" spans="1:16" ht="14.25" customHeight="1" x14ac:dyDescent="0.35">
      <c r="A167" s="8"/>
      <c r="B167" s="8" t="s">
        <v>478</v>
      </c>
      <c r="C167" s="8"/>
      <c r="D167" s="8"/>
      <c r="E167" s="8"/>
      <c r="F167" s="8" t="s">
        <v>473</v>
      </c>
      <c r="G167" s="8"/>
      <c r="H167" s="8"/>
      <c r="I167" s="8"/>
      <c r="J167" s="8"/>
      <c r="K167" s="8" t="s">
        <v>772</v>
      </c>
      <c r="L167" s="8"/>
      <c r="M167" s="8"/>
      <c r="N167" s="8"/>
      <c r="O167" s="8"/>
      <c r="P167" s="6"/>
    </row>
    <row r="168" spans="1:16" ht="14.25" customHeight="1" x14ac:dyDescent="0.35">
      <c r="A168" s="8"/>
      <c r="B168" s="8" t="s">
        <v>59</v>
      </c>
      <c r="C168" s="8"/>
      <c r="D168" s="8"/>
      <c r="E168" s="8"/>
      <c r="F168" s="8" t="s">
        <v>475</v>
      </c>
      <c r="G168" s="8"/>
      <c r="H168" s="8"/>
      <c r="I168" s="8"/>
      <c r="J168" s="8"/>
      <c r="K168" s="8" t="s">
        <v>773</v>
      </c>
      <c r="L168" s="8"/>
      <c r="M168" s="8"/>
      <c r="N168" s="8"/>
      <c r="O168" s="8"/>
      <c r="P168" s="6"/>
    </row>
    <row r="169" spans="1:16" ht="14.25" customHeight="1" x14ac:dyDescent="0.35">
      <c r="A169" s="8"/>
      <c r="B169" s="8" t="s">
        <v>481</v>
      </c>
      <c r="C169" s="8"/>
      <c r="D169" s="8"/>
      <c r="E169" s="8"/>
      <c r="F169" s="8" t="s">
        <v>477</v>
      </c>
      <c r="G169" s="8"/>
      <c r="H169" s="8"/>
      <c r="I169" s="8"/>
      <c r="J169" s="8"/>
      <c r="K169" s="8" t="s">
        <v>774</v>
      </c>
      <c r="L169" s="8"/>
      <c r="M169" s="8"/>
      <c r="N169" s="8"/>
      <c r="O169" s="8"/>
      <c r="P169" s="6"/>
    </row>
    <row r="170" spans="1:16" ht="14.25" customHeight="1" x14ac:dyDescent="0.35">
      <c r="A170" s="8"/>
      <c r="B170" s="8" t="s">
        <v>483</v>
      </c>
      <c r="C170" s="8"/>
      <c r="D170" s="8"/>
      <c r="E170" s="8"/>
      <c r="F170" s="8" t="s">
        <v>479</v>
      </c>
      <c r="G170" s="8"/>
      <c r="H170" s="8"/>
      <c r="I170" s="8"/>
      <c r="J170" s="8"/>
      <c r="K170" s="8" t="s">
        <v>775</v>
      </c>
      <c r="L170" s="8"/>
      <c r="M170" s="8"/>
      <c r="N170" s="8"/>
      <c r="O170" s="8"/>
      <c r="P170" s="6"/>
    </row>
    <row r="171" spans="1:16" ht="14.25" customHeight="1" x14ac:dyDescent="0.35">
      <c r="A171" s="8"/>
      <c r="B171" s="8" t="s">
        <v>485</v>
      </c>
      <c r="C171" s="8"/>
      <c r="D171" s="8"/>
      <c r="E171" s="8"/>
      <c r="F171" s="8" t="s">
        <v>480</v>
      </c>
      <c r="G171" s="8"/>
      <c r="H171" s="8"/>
      <c r="I171" s="8"/>
      <c r="J171" s="8"/>
      <c r="K171" s="8" t="s">
        <v>776</v>
      </c>
      <c r="L171" s="8"/>
      <c r="M171" s="8"/>
      <c r="N171" s="8"/>
      <c r="O171" s="8"/>
      <c r="P171" s="6"/>
    </row>
    <row r="172" spans="1:16" ht="14.25" customHeight="1" x14ac:dyDescent="0.35">
      <c r="A172" s="8"/>
      <c r="B172" s="8" t="s">
        <v>487</v>
      </c>
      <c r="C172" s="8"/>
      <c r="D172" s="8"/>
      <c r="E172" s="8"/>
      <c r="F172" s="8" t="s">
        <v>482</v>
      </c>
      <c r="G172" s="8"/>
      <c r="H172" s="8"/>
      <c r="I172" s="8"/>
      <c r="J172" s="8"/>
      <c r="K172" s="8" t="s">
        <v>777</v>
      </c>
      <c r="L172" s="8"/>
      <c r="M172" s="8"/>
      <c r="N172" s="8"/>
      <c r="O172" s="8"/>
      <c r="P172" s="6"/>
    </row>
    <row r="173" spans="1:16" ht="14.25" customHeight="1" x14ac:dyDescent="0.35">
      <c r="A173" s="8"/>
      <c r="B173" s="8" t="s">
        <v>489</v>
      </c>
      <c r="C173" s="8"/>
      <c r="D173" s="8"/>
      <c r="E173" s="8"/>
      <c r="F173" s="8" t="s">
        <v>484</v>
      </c>
      <c r="G173" s="8"/>
      <c r="H173" s="8"/>
      <c r="I173" s="8"/>
      <c r="J173" s="8"/>
      <c r="K173" s="8" t="s">
        <v>778</v>
      </c>
      <c r="L173" s="8"/>
      <c r="M173" s="8"/>
      <c r="N173" s="8"/>
      <c r="O173" s="8"/>
      <c r="P173" s="6"/>
    </row>
    <row r="174" spans="1:16" ht="14.25" customHeight="1" x14ac:dyDescent="0.35">
      <c r="A174" s="8"/>
      <c r="B174" s="8" t="s">
        <v>490</v>
      </c>
      <c r="C174" s="8"/>
      <c r="D174" s="8"/>
      <c r="E174" s="8"/>
      <c r="F174" s="8" t="s">
        <v>486</v>
      </c>
      <c r="G174" s="8"/>
      <c r="H174" s="8"/>
      <c r="I174" s="8"/>
      <c r="J174" s="8"/>
      <c r="K174" s="8" t="s">
        <v>779</v>
      </c>
      <c r="L174" s="8"/>
      <c r="M174" s="8"/>
      <c r="N174" s="8"/>
      <c r="O174" s="8"/>
      <c r="P174" s="6"/>
    </row>
    <row r="175" spans="1:16" ht="14.25" customHeight="1" x14ac:dyDescent="0.35">
      <c r="A175" s="8"/>
      <c r="B175" s="8" t="s">
        <v>491</v>
      </c>
      <c r="C175" s="8"/>
      <c r="D175" s="8"/>
      <c r="E175" s="8"/>
      <c r="F175" s="8" t="s">
        <v>488</v>
      </c>
      <c r="G175" s="8"/>
      <c r="H175" s="8"/>
      <c r="I175" s="8"/>
      <c r="J175" s="8"/>
      <c r="K175" s="8" t="s">
        <v>780</v>
      </c>
      <c r="L175" s="8"/>
      <c r="M175" s="8"/>
      <c r="N175" s="8"/>
      <c r="O175" s="8"/>
      <c r="P175" s="6"/>
    </row>
    <row r="176" spans="1:16" ht="14.25" customHeight="1" x14ac:dyDescent="0.35">
      <c r="A176" s="8"/>
      <c r="B176" s="8" t="s">
        <v>492</v>
      </c>
      <c r="C176" s="8"/>
      <c r="D176" s="8"/>
      <c r="E176" s="8"/>
      <c r="F176" s="8" t="s">
        <v>594</v>
      </c>
      <c r="G176" s="8"/>
      <c r="H176" s="8"/>
      <c r="I176" s="8"/>
      <c r="J176" s="8"/>
      <c r="K176" s="8" t="s">
        <v>781</v>
      </c>
      <c r="L176" s="8"/>
      <c r="M176" s="8"/>
      <c r="N176" s="8"/>
      <c r="O176" s="8"/>
      <c r="P176" s="6"/>
    </row>
    <row r="177" spans="1:16" ht="14.25" customHeight="1" x14ac:dyDescent="0.35">
      <c r="A177" s="8"/>
      <c r="B177" s="8" t="s">
        <v>493</v>
      </c>
      <c r="C177" s="8"/>
      <c r="D177" s="8"/>
      <c r="E177" s="8"/>
      <c r="F177" s="8" t="s">
        <v>595</v>
      </c>
      <c r="G177" s="8"/>
      <c r="H177" s="8"/>
      <c r="I177" s="8"/>
      <c r="J177" s="8"/>
      <c r="K177" s="8" t="s">
        <v>612</v>
      </c>
      <c r="L177" s="8"/>
      <c r="M177" s="8"/>
      <c r="N177" s="8"/>
      <c r="O177" s="8"/>
      <c r="P177" s="6"/>
    </row>
    <row r="178" spans="1:16" ht="14.25" customHeight="1" x14ac:dyDescent="0.35">
      <c r="A178" s="8"/>
      <c r="B178" s="8" t="s">
        <v>494</v>
      </c>
      <c r="C178" s="8"/>
      <c r="D178" s="8"/>
      <c r="E178" s="8"/>
      <c r="F178" s="8" t="s">
        <v>596</v>
      </c>
      <c r="G178" s="8"/>
      <c r="H178" s="8"/>
      <c r="I178" s="8"/>
      <c r="J178" s="8"/>
      <c r="K178" s="8" t="s">
        <v>782</v>
      </c>
      <c r="L178" s="8"/>
      <c r="M178" s="8"/>
      <c r="N178" s="8"/>
      <c r="O178" s="8"/>
      <c r="P178" s="6"/>
    </row>
    <row r="179" spans="1:16" ht="14.25" customHeight="1" x14ac:dyDescent="0.35">
      <c r="A179" s="8"/>
      <c r="B179" s="8" t="s">
        <v>495</v>
      </c>
      <c r="C179" s="8"/>
      <c r="D179" s="8"/>
      <c r="E179" s="8"/>
      <c r="F179" s="8" t="s">
        <v>597</v>
      </c>
      <c r="G179" s="8"/>
      <c r="H179" s="8"/>
      <c r="I179" s="8"/>
      <c r="J179" s="8"/>
      <c r="K179" s="8" t="s">
        <v>783</v>
      </c>
      <c r="L179" s="8"/>
      <c r="M179" s="8"/>
      <c r="N179" s="8"/>
      <c r="O179" s="8"/>
      <c r="P179" s="6"/>
    </row>
    <row r="180" spans="1:16" ht="14.25" customHeight="1" x14ac:dyDescent="0.35">
      <c r="A180" s="8"/>
      <c r="B180" s="8" t="s">
        <v>496</v>
      </c>
      <c r="C180" s="8"/>
      <c r="D180" s="8"/>
      <c r="E180" s="8"/>
      <c r="F180" s="8" t="s">
        <v>598</v>
      </c>
      <c r="G180" s="8"/>
      <c r="H180" s="8"/>
      <c r="I180" s="8"/>
      <c r="J180" s="8"/>
      <c r="K180" s="8" t="s">
        <v>784</v>
      </c>
      <c r="L180" s="8"/>
      <c r="M180" s="8"/>
      <c r="N180" s="8"/>
      <c r="O180" s="8"/>
      <c r="P180" s="6"/>
    </row>
    <row r="181" spans="1:16" ht="14.25" customHeight="1" x14ac:dyDescent="0.35">
      <c r="A181" s="8"/>
      <c r="B181" s="8" t="s">
        <v>497</v>
      </c>
      <c r="C181" s="8"/>
      <c r="D181" s="8"/>
      <c r="E181" s="8"/>
      <c r="F181" s="8" t="s">
        <v>599</v>
      </c>
      <c r="G181" s="8"/>
      <c r="H181" s="8"/>
      <c r="I181" s="8"/>
      <c r="J181" s="8"/>
      <c r="K181" s="8" t="s">
        <v>785</v>
      </c>
      <c r="L181" s="8"/>
      <c r="M181" s="8"/>
      <c r="N181" s="8"/>
      <c r="O181" s="8"/>
      <c r="P181" s="6"/>
    </row>
    <row r="182" spans="1:16" ht="14.25" customHeight="1" x14ac:dyDescent="0.35">
      <c r="A182" s="8"/>
      <c r="B182" s="8" t="s">
        <v>498</v>
      </c>
      <c r="C182" s="8"/>
      <c r="D182" s="8"/>
      <c r="E182" s="8"/>
      <c r="F182" s="8" t="s">
        <v>600</v>
      </c>
      <c r="G182" s="8"/>
      <c r="H182" s="8"/>
      <c r="I182" s="8"/>
      <c r="J182" s="8"/>
      <c r="K182" s="8" t="s">
        <v>786</v>
      </c>
      <c r="L182" s="8"/>
      <c r="M182" s="8"/>
      <c r="N182" s="8"/>
      <c r="O182" s="8"/>
      <c r="P182" s="6"/>
    </row>
    <row r="183" spans="1:16" ht="14.25" customHeight="1" x14ac:dyDescent="0.35">
      <c r="A183" s="8"/>
      <c r="B183" s="8" t="s">
        <v>499</v>
      </c>
      <c r="C183" s="8"/>
      <c r="D183" s="8"/>
      <c r="E183" s="8"/>
      <c r="F183" s="8" t="s">
        <v>601</v>
      </c>
      <c r="G183" s="8"/>
      <c r="H183" s="8"/>
      <c r="I183" s="8"/>
      <c r="J183" s="8"/>
      <c r="K183" s="8" t="s">
        <v>787</v>
      </c>
      <c r="L183" s="8"/>
      <c r="M183" s="8"/>
      <c r="N183" s="8"/>
      <c r="O183" s="8"/>
      <c r="P183" s="6"/>
    </row>
    <row r="184" spans="1:16" ht="14.25" customHeight="1" x14ac:dyDescent="0.35">
      <c r="A184" s="8"/>
      <c r="B184" s="8" t="s">
        <v>500</v>
      </c>
      <c r="C184" s="8"/>
      <c r="D184" s="8"/>
      <c r="E184" s="8"/>
      <c r="F184" s="8" t="s">
        <v>602</v>
      </c>
      <c r="G184" s="8"/>
      <c r="H184" s="8"/>
      <c r="I184" s="8"/>
      <c r="J184" s="8"/>
      <c r="K184" s="8" t="s">
        <v>788</v>
      </c>
      <c r="L184" s="8"/>
      <c r="M184" s="8"/>
      <c r="N184" s="8"/>
      <c r="O184" s="8"/>
      <c r="P184" s="6"/>
    </row>
    <row r="185" spans="1:16" ht="14.25" customHeight="1" x14ac:dyDescent="0.35">
      <c r="A185" s="8"/>
      <c r="B185" s="8" t="s">
        <v>501</v>
      </c>
      <c r="C185" s="8"/>
      <c r="D185" s="8"/>
      <c r="E185" s="8"/>
      <c r="F185" s="8"/>
      <c r="G185" s="8"/>
      <c r="H185" s="8"/>
      <c r="I185" s="8"/>
      <c r="J185" s="8"/>
      <c r="K185" s="8" t="s">
        <v>789</v>
      </c>
      <c r="L185" s="8"/>
      <c r="M185" s="8"/>
      <c r="N185" s="8"/>
      <c r="O185" s="8"/>
      <c r="P185" s="6"/>
    </row>
    <row r="186" spans="1:16" ht="14.25" customHeight="1" x14ac:dyDescent="0.35">
      <c r="A186" s="8"/>
      <c r="B186" s="8" t="s">
        <v>503</v>
      </c>
      <c r="C186" s="8"/>
      <c r="D186" s="8"/>
      <c r="E186" s="8"/>
      <c r="F186" s="8"/>
      <c r="G186" s="8"/>
      <c r="H186" s="8"/>
      <c r="I186" s="8"/>
      <c r="J186" s="8"/>
      <c r="K186" s="8" t="s">
        <v>502</v>
      </c>
      <c r="L186" s="8"/>
      <c r="M186" s="8"/>
      <c r="N186" s="8"/>
      <c r="O186" s="8"/>
      <c r="P186" s="6"/>
    </row>
    <row r="187" spans="1:16" ht="14.25" customHeight="1" x14ac:dyDescent="0.35">
      <c r="A187" s="8"/>
      <c r="B187" s="8" t="s">
        <v>505</v>
      </c>
      <c r="C187" s="8"/>
      <c r="D187" s="8"/>
      <c r="E187" s="8"/>
      <c r="F187" s="8"/>
      <c r="G187" s="8"/>
      <c r="H187" s="8"/>
      <c r="I187" s="8"/>
      <c r="J187" s="8"/>
      <c r="K187" s="8" t="s">
        <v>504</v>
      </c>
      <c r="L187" s="8"/>
      <c r="M187" s="8"/>
      <c r="N187" s="8"/>
      <c r="O187" s="8"/>
      <c r="P187" s="6"/>
    </row>
    <row r="188" spans="1:16" ht="14.25" customHeight="1" x14ac:dyDescent="0.35">
      <c r="A188" s="8"/>
      <c r="B188" s="8" t="s">
        <v>506</v>
      </c>
      <c r="C188" s="8"/>
      <c r="D188" s="8"/>
      <c r="E188" s="8"/>
      <c r="F188" s="8"/>
      <c r="G188" s="8"/>
      <c r="H188" s="8"/>
      <c r="I188" s="8"/>
      <c r="J188" s="8"/>
      <c r="K188" s="8" t="s">
        <v>790</v>
      </c>
      <c r="L188" s="8"/>
      <c r="M188" s="8"/>
      <c r="N188" s="8"/>
      <c r="O188" s="8"/>
      <c r="P188" s="6"/>
    </row>
    <row r="189" spans="1:16" ht="14.25" customHeight="1" x14ac:dyDescent="0.35">
      <c r="A189" s="8"/>
      <c r="B189" s="8" t="s">
        <v>507</v>
      </c>
      <c r="C189" s="8"/>
      <c r="D189" s="8"/>
      <c r="E189" s="8"/>
      <c r="F189" s="8"/>
      <c r="G189" s="8"/>
      <c r="H189" s="8"/>
      <c r="I189" s="8"/>
      <c r="J189" s="8"/>
      <c r="K189" s="8" t="s">
        <v>791</v>
      </c>
      <c r="L189" s="8"/>
      <c r="M189" s="8"/>
      <c r="N189" s="8"/>
      <c r="O189" s="8"/>
      <c r="P189" s="6"/>
    </row>
    <row r="190" spans="1:16" ht="14.25" customHeight="1" x14ac:dyDescent="0.35">
      <c r="A190" s="8"/>
      <c r="B190" s="8" t="s">
        <v>508</v>
      </c>
      <c r="C190" s="8"/>
      <c r="D190" s="8"/>
      <c r="E190" s="8"/>
      <c r="F190" s="8"/>
      <c r="G190" s="8"/>
      <c r="H190" s="8"/>
      <c r="I190" s="8"/>
      <c r="J190" s="8"/>
      <c r="K190" s="8" t="s">
        <v>792</v>
      </c>
      <c r="L190" s="8"/>
      <c r="M190" s="8"/>
      <c r="N190" s="8"/>
      <c r="O190" s="8"/>
      <c r="P190" s="6"/>
    </row>
    <row r="191" spans="1:16" ht="14.25" customHeight="1" x14ac:dyDescent="0.35">
      <c r="A191" s="8"/>
      <c r="B191" s="8" t="s">
        <v>509</v>
      </c>
      <c r="C191" s="8"/>
      <c r="D191" s="8"/>
      <c r="E191" s="8"/>
      <c r="F191" s="8"/>
      <c r="G191" s="8"/>
      <c r="H191" s="8"/>
      <c r="I191" s="8"/>
      <c r="J191" s="8"/>
      <c r="K191" s="8" t="s">
        <v>793</v>
      </c>
      <c r="L191" s="8"/>
      <c r="M191" s="8"/>
      <c r="N191" s="8"/>
      <c r="O191" s="8"/>
      <c r="P191" s="6"/>
    </row>
    <row r="192" spans="1:16" ht="14.25" customHeight="1" x14ac:dyDescent="0.35">
      <c r="A192" s="8"/>
      <c r="B192" s="8" t="s">
        <v>510</v>
      </c>
      <c r="C192" s="8"/>
      <c r="D192" s="8"/>
      <c r="E192" s="8"/>
      <c r="F192" s="8"/>
      <c r="G192" s="8"/>
      <c r="H192" s="8"/>
      <c r="I192" s="8"/>
      <c r="J192" s="8"/>
      <c r="K192" s="8" t="s">
        <v>794</v>
      </c>
      <c r="L192" s="8"/>
      <c r="M192" s="8"/>
      <c r="N192" s="8"/>
      <c r="O192" s="8"/>
      <c r="P192" s="6"/>
    </row>
    <row r="193" spans="1:16" ht="14.25" customHeight="1" x14ac:dyDescent="0.35">
      <c r="A193" s="8"/>
      <c r="B193" s="8" t="s">
        <v>511</v>
      </c>
      <c r="C193" s="8"/>
      <c r="D193" s="8"/>
      <c r="E193" s="8"/>
      <c r="F193" s="8"/>
      <c r="G193" s="8"/>
      <c r="H193" s="8"/>
      <c r="I193" s="8"/>
      <c r="J193" s="8"/>
      <c r="K193" s="8" t="s">
        <v>795</v>
      </c>
      <c r="L193" s="8"/>
      <c r="M193" s="8"/>
      <c r="N193" s="8"/>
      <c r="O193" s="8"/>
      <c r="P193" s="6"/>
    </row>
    <row r="194" spans="1:16" ht="14.25" customHeight="1" x14ac:dyDescent="0.35">
      <c r="A194" s="8"/>
      <c r="B194" s="8" t="s">
        <v>512</v>
      </c>
      <c r="C194" s="8"/>
      <c r="D194" s="8"/>
      <c r="E194" s="8"/>
      <c r="F194" s="8"/>
      <c r="G194" s="8"/>
      <c r="H194" s="8"/>
      <c r="I194" s="8"/>
      <c r="J194" s="8"/>
      <c r="K194" s="8" t="s">
        <v>796</v>
      </c>
      <c r="L194" s="8"/>
      <c r="M194" s="8"/>
      <c r="N194" s="8"/>
      <c r="O194" s="8"/>
      <c r="P194" s="6"/>
    </row>
    <row r="195" spans="1:16" ht="14.25" customHeight="1" x14ac:dyDescent="0.35">
      <c r="A195" s="8"/>
      <c r="B195" s="8" t="s">
        <v>513</v>
      </c>
      <c r="C195" s="8"/>
      <c r="D195" s="8"/>
      <c r="E195" s="8"/>
      <c r="F195" s="8"/>
      <c r="G195" s="8"/>
      <c r="H195" s="8"/>
      <c r="I195" s="8"/>
      <c r="J195" s="8"/>
      <c r="K195" s="8" t="s">
        <v>797</v>
      </c>
      <c r="L195" s="8"/>
      <c r="M195" s="8"/>
      <c r="N195" s="8"/>
      <c r="O195" s="8"/>
      <c r="P195" s="6"/>
    </row>
    <row r="196" spans="1:16" ht="14.25" customHeight="1" x14ac:dyDescent="0.35">
      <c r="A196" s="8"/>
      <c r="B196" s="8" t="s">
        <v>514</v>
      </c>
      <c r="C196" s="8"/>
      <c r="D196" s="8"/>
      <c r="E196" s="8"/>
      <c r="F196" s="8"/>
      <c r="G196" s="8"/>
      <c r="H196" s="8"/>
      <c r="I196" s="8"/>
      <c r="J196" s="8"/>
      <c r="K196" s="8" t="s">
        <v>798</v>
      </c>
      <c r="L196" s="8"/>
      <c r="M196" s="8"/>
      <c r="N196" s="8"/>
      <c r="O196" s="8"/>
      <c r="P196" s="6"/>
    </row>
    <row r="197" spans="1:16" ht="14.25" customHeight="1" x14ac:dyDescent="0.35">
      <c r="A197" s="8"/>
      <c r="B197" s="8" t="s">
        <v>515</v>
      </c>
      <c r="C197" s="8"/>
      <c r="D197" s="8"/>
      <c r="E197" s="8"/>
      <c r="F197" s="8"/>
      <c r="G197" s="8"/>
      <c r="H197" s="8"/>
      <c r="I197" s="8"/>
      <c r="J197" s="8"/>
      <c r="K197" s="8" t="s">
        <v>799</v>
      </c>
      <c r="L197" s="8"/>
      <c r="M197" s="8"/>
      <c r="N197" s="8"/>
      <c r="O197" s="8"/>
      <c r="P197" s="6"/>
    </row>
    <row r="198" spans="1:16" ht="14.25" customHeight="1" x14ac:dyDescent="0.35">
      <c r="A198" s="8"/>
      <c r="B198" s="8" t="s">
        <v>516</v>
      </c>
      <c r="C198" s="8"/>
      <c r="D198" s="8"/>
      <c r="E198" s="8"/>
      <c r="F198" s="8"/>
      <c r="G198" s="8"/>
      <c r="H198" s="8"/>
      <c r="I198" s="8"/>
      <c r="J198" s="8"/>
      <c r="K198" s="8" t="s">
        <v>800</v>
      </c>
      <c r="L198" s="8"/>
      <c r="M198" s="8"/>
      <c r="N198" s="8"/>
      <c r="O198" s="8"/>
      <c r="P198" s="6"/>
    </row>
    <row r="199" spans="1:16" ht="14.25" customHeight="1" x14ac:dyDescent="0.35">
      <c r="A199" s="8"/>
      <c r="B199" s="8" t="s">
        <v>517</v>
      </c>
      <c r="C199" s="8"/>
      <c r="D199" s="8"/>
      <c r="E199" s="8"/>
      <c r="F199" s="8"/>
      <c r="G199" s="8"/>
      <c r="H199" s="8"/>
      <c r="I199" s="8"/>
      <c r="J199" s="8"/>
      <c r="K199" s="8" t="s">
        <v>801</v>
      </c>
      <c r="L199" s="8"/>
      <c r="M199" s="8"/>
      <c r="N199" s="8"/>
      <c r="O199" s="8"/>
      <c r="P199" s="6"/>
    </row>
    <row r="200" spans="1:16" ht="14.25" customHeight="1" x14ac:dyDescent="0.35">
      <c r="A200" s="8"/>
      <c r="B200" s="8" t="s">
        <v>518</v>
      </c>
      <c r="C200" s="8"/>
      <c r="D200" s="8"/>
      <c r="E200" s="8"/>
      <c r="F200" s="8"/>
      <c r="G200" s="8"/>
      <c r="H200" s="8"/>
      <c r="I200" s="8"/>
      <c r="J200" s="8"/>
      <c r="K200" s="8" t="s">
        <v>802</v>
      </c>
      <c r="L200" s="8"/>
      <c r="M200" s="8"/>
      <c r="N200" s="8"/>
      <c r="O200" s="8"/>
      <c r="P200" s="6"/>
    </row>
    <row r="201" spans="1:16" ht="14.25" customHeight="1" x14ac:dyDescent="0.35">
      <c r="A201" s="8"/>
      <c r="B201" s="8" t="s">
        <v>519</v>
      </c>
      <c r="C201" s="8"/>
      <c r="D201" s="8"/>
      <c r="E201" s="8"/>
      <c r="F201" s="8"/>
      <c r="G201" s="8"/>
      <c r="H201" s="8"/>
      <c r="I201" s="8"/>
      <c r="J201" s="8"/>
      <c r="K201" s="8" t="s">
        <v>803</v>
      </c>
      <c r="L201" s="8"/>
      <c r="M201" s="8"/>
      <c r="N201" s="8"/>
      <c r="O201" s="8"/>
      <c r="P201" s="6"/>
    </row>
    <row r="202" spans="1:16" ht="14.25" customHeight="1" x14ac:dyDescent="0.35">
      <c r="A202" s="8"/>
      <c r="B202" s="8" t="s">
        <v>520</v>
      </c>
      <c r="C202" s="8"/>
      <c r="D202" s="8"/>
      <c r="E202" s="8"/>
      <c r="F202" s="8"/>
      <c r="G202" s="8"/>
      <c r="H202" s="8"/>
      <c r="I202" s="8"/>
      <c r="J202" s="8"/>
      <c r="K202" s="8" t="s">
        <v>804</v>
      </c>
      <c r="L202" s="8"/>
      <c r="M202" s="8"/>
      <c r="N202" s="8"/>
      <c r="O202" s="8"/>
      <c r="P202" s="6"/>
    </row>
    <row r="203" spans="1:16" ht="14.25" customHeight="1" x14ac:dyDescent="0.35">
      <c r="A203" s="8"/>
      <c r="B203" s="8" t="s">
        <v>521</v>
      </c>
      <c r="C203" s="8"/>
      <c r="D203" s="8"/>
      <c r="E203" s="8"/>
      <c r="F203" s="8"/>
      <c r="G203" s="8"/>
      <c r="H203" s="8"/>
      <c r="I203" s="8"/>
      <c r="J203" s="8"/>
      <c r="K203" s="8" t="s">
        <v>805</v>
      </c>
      <c r="L203" s="8"/>
      <c r="M203" s="8"/>
      <c r="N203" s="8"/>
      <c r="O203" s="8"/>
      <c r="P203" s="6"/>
    </row>
    <row r="204" spans="1:16" ht="14.25" customHeight="1" x14ac:dyDescent="0.35">
      <c r="A204" s="8"/>
      <c r="B204" s="8" t="s">
        <v>522</v>
      </c>
      <c r="C204" s="8"/>
      <c r="D204" s="8"/>
      <c r="E204" s="8"/>
      <c r="F204" s="8"/>
      <c r="G204" s="8"/>
      <c r="H204" s="8"/>
      <c r="I204" s="8"/>
      <c r="J204" s="8"/>
      <c r="K204" s="8" t="s">
        <v>806</v>
      </c>
      <c r="L204" s="8"/>
      <c r="M204" s="8"/>
      <c r="N204" s="8"/>
      <c r="O204" s="8"/>
      <c r="P204" s="6"/>
    </row>
    <row r="205" spans="1:16" ht="14.25" customHeight="1" x14ac:dyDescent="0.35">
      <c r="A205" s="8"/>
      <c r="B205" s="8" t="s">
        <v>523</v>
      </c>
      <c r="C205" s="8"/>
      <c r="D205" s="8"/>
      <c r="E205" s="8"/>
      <c r="F205" s="8"/>
      <c r="G205" s="8"/>
      <c r="H205" s="8"/>
      <c r="I205" s="8"/>
      <c r="J205" s="8"/>
      <c r="K205" s="8" t="s">
        <v>807</v>
      </c>
      <c r="L205" s="8"/>
      <c r="M205" s="8"/>
      <c r="N205" s="8"/>
      <c r="O205" s="8"/>
      <c r="P205" s="6"/>
    </row>
    <row r="206" spans="1:16" ht="14.25" customHeight="1" x14ac:dyDescent="0.35">
      <c r="A206" s="8"/>
      <c r="B206" s="8" t="s">
        <v>524</v>
      </c>
      <c r="C206" s="8"/>
      <c r="D206" s="8"/>
      <c r="E206" s="8"/>
      <c r="F206" s="8"/>
      <c r="G206" s="8"/>
      <c r="H206" s="8"/>
      <c r="I206" s="8"/>
      <c r="J206" s="8"/>
      <c r="K206" s="8" t="s">
        <v>808</v>
      </c>
      <c r="L206" s="8"/>
      <c r="M206" s="8"/>
      <c r="N206" s="8"/>
      <c r="O206" s="8"/>
      <c r="P206" s="6"/>
    </row>
    <row r="207" spans="1:16" ht="14.25" customHeight="1" x14ac:dyDescent="0.35">
      <c r="A207" s="8"/>
      <c r="B207" s="8" t="s">
        <v>525</v>
      </c>
      <c r="C207" s="8"/>
      <c r="D207" s="8"/>
      <c r="E207" s="8"/>
      <c r="F207" s="8"/>
      <c r="G207" s="8"/>
      <c r="H207" s="8"/>
      <c r="I207" s="8"/>
      <c r="J207" s="8"/>
      <c r="K207" s="8" t="s">
        <v>809</v>
      </c>
      <c r="L207" s="8"/>
      <c r="M207" s="8"/>
      <c r="N207" s="8"/>
      <c r="O207" s="8"/>
      <c r="P207" s="6"/>
    </row>
    <row r="208" spans="1:16" ht="14.25" customHeight="1" x14ac:dyDescent="0.35">
      <c r="A208" s="8"/>
      <c r="B208" s="8" t="s">
        <v>526</v>
      </c>
      <c r="C208" s="8"/>
      <c r="D208" s="8"/>
      <c r="E208" s="8"/>
      <c r="F208" s="8"/>
      <c r="G208" s="8"/>
      <c r="H208" s="8"/>
      <c r="I208" s="8"/>
      <c r="J208" s="8"/>
      <c r="K208" s="8" t="s">
        <v>810</v>
      </c>
      <c r="L208" s="8"/>
      <c r="M208" s="8"/>
      <c r="N208" s="8"/>
      <c r="O208" s="8"/>
      <c r="P208" s="6"/>
    </row>
    <row r="209" spans="1:16" ht="14.25" customHeight="1" x14ac:dyDescent="0.35">
      <c r="A209" s="8"/>
      <c r="B209" s="8" t="s">
        <v>527</v>
      </c>
      <c r="C209" s="8"/>
      <c r="D209" s="8"/>
      <c r="E209" s="8"/>
      <c r="F209" s="8"/>
      <c r="G209" s="8"/>
      <c r="H209" s="8"/>
      <c r="I209" s="8"/>
      <c r="J209" s="8"/>
      <c r="K209" s="8" t="s">
        <v>811</v>
      </c>
      <c r="L209" s="8"/>
      <c r="M209" s="8"/>
      <c r="N209" s="8"/>
      <c r="O209" s="8"/>
      <c r="P209" s="6"/>
    </row>
    <row r="210" spans="1:16" ht="14.25" customHeight="1" x14ac:dyDescent="0.35">
      <c r="A210" s="8"/>
      <c r="B210" s="8" t="s">
        <v>528</v>
      </c>
      <c r="C210" s="8"/>
      <c r="D210" s="8"/>
      <c r="E210" s="8"/>
      <c r="F210" s="8"/>
      <c r="G210" s="8"/>
      <c r="H210" s="8"/>
      <c r="I210" s="8"/>
      <c r="J210" s="8"/>
      <c r="K210" s="8" t="s">
        <v>812</v>
      </c>
      <c r="L210" s="8"/>
      <c r="M210" s="8"/>
      <c r="N210" s="8"/>
      <c r="O210" s="8"/>
      <c r="P210" s="6"/>
    </row>
    <row r="211" spans="1:16" ht="14.25" customHeight="1" x14ac:dyDescent="0.35">
      <c r="A211" s="8"/>
      <c r="B211" s="8" t="s">
        <v>529</v>
      </c>
      <c r="C211" s="8"/>
      <c r="D211" s="8"/>
      <c r="E211" s="8"/>
      <c r="F211" s="8"/>
      <c r="G211" s="8"/>
      <c r="H211" s="8"/>
      <c r="I211" s="8"/>
      <c r="J211" s="8"/>
      <c r="K211" s="8" t="s">
        <v>813</v>
      </c>
      <c r="L211" s="8"/>
      <c r="M211" s="8"/>
      <c r="N211" s="8"/>
      <c r="O211" s="8"/>
      <c r="P211" s="6"/>
    </row>
    <row r="212" spans="1:16" ht="14.25" customHeight="1" x14ac:dyDescent="0.35">
      <c r="A212" s="8"/>
      <c r="B212" s="8" t="s">
        <v>530</v>
      </c>
      <c r="C212" s="8"/>
      <c r="D212" s="8"/>
      <c r="E212" s="8"/>
      <c r="F212" s="8"/>
      <c r="G212" s="8"/>
      <c r="H212" s="8"/>
      <c r="I212" s="8"/>
      <c r="J212" s="8"/>
      <c r="K212" s="8" t="s">
        <v>814</v>
      </c>
      <c r="L212" s="8"/>
      <c r="M212" s="8"/>
      <c r="N212" s="8"/>
      <c r="O212" s="8"/>
      <c r="P212" s="6"/>
    </row>
    <row r="213" spans="1:16" ht="14.25" customHeight="1" x14ac:dyDescent="0.35">
      <c r="A213" s="8"/>
      <c r="B213" s="8" t="s">
        <v>531</v>
      </c>
      <c r="C213" s="8"/>
      <c r="D213" s="8"/>
      <c r="E213" s="8"/>
      <c r="F213" s="8"/>
      <c r="G213" s="8"/>
      <c r="H213" s="8"/>
      <c r="I213" s="8"/>
      <c r="J213" s="8"/>
      <c r="K213" s="8" t="s">
        <v>815</v>
      </c>
      <c r="L213" s="8"/>
      <c r="M213" s="8"/>
      <c r="N213" s="8"/>
      <c r="O213" s="8"/>
      <c r="P213" s="6"/>
    </row>
    <row r="214" spans="1:16" ht="14.25" customHeight="1" x14ac:dyDescent="0.35">
      <c r="A214" s="8"/>
      <c r="B214" s="8" t="s">
        <v>532</v>
      </c>
      <c r="C214" s="8"/>
      <c r="D214" s="8"/>
      <c r="E214" s="8"/>
      <c r="F214" s="8"/>
      <c r="G214" s="8"/>
      <c r="H214" s="8"/>
      <c r="I214" s="8"/>
      <c r="J214" s="8"/>
      <c r="K214" s="8" t="s">
        <v>816</v>
      </c>
      <c r="L214" s="8"/>
      <c r="M214" s="8"/>
      <c r="N214" s="8"/>
      <c r="O214" s="8"/>
      <c r="P214" s="6"/>
    </row>
    <row r="215" spans="1:16" ht="14.25" customHeight="1" x14ac:dyDescent="0.35">
      <c r="A215" s="8"/>
      <c r="B215" s="8" t="s">
        <v>533</v>
      </c>
      <c r="C215" s="8"/>
      <c r="D215" s="8"/>
      <c r="E215" s="8"/>
      <c r="F215" s="8"/>
      <c r="G215" s="8"/>
      <c r="H215" s="8"/>
      <c r="I215" s="8"/>
      <c r="J215" s="8"/>
      <c r="K215" s="8" t="s">
        <v>817</v>
      </c>
      <c r="L215" s="8"/>
      <c r="M215" s="8"/>
      <c r="N215" s="8"/>
      <c r="O215" s="8"/>
      <c r="P215" s="6"/>
    </row>
    <row r="216" spans="1:16" ht="14.25" customHeight="1" x14ac:dyDescent="0.35">
      <c r="A216" s="8"/>
      <c r="B216" s="8" t="s">
        <v>534</v>
      </c>
      <c r="C216" s="8"/>
      <c r="D216" s="8"/>
      <c r="E216" s="8"/>
      <c r="F216" s="8"/>
      <c r="G216" s="8"/>
      <c r="H216" s="8"/>
      <c r="I216" s="8"/>
      <c r="J216" s="8"/>
      <c r="K216" s="8" t="s">
        <v>818</v>
      </c>
      <c r="L216" s="8"/>
      <c r="M216" s="8"/>
      <c r="N216" s="8"/>
      <c r="O216" s="8"/>
      <c r="P216" s="6"/>
    </row>
    <row r="217" spans="1:16" ht="14.25" customHeight="1" x14ac:dyDescent="0.35">
      <c r="A217" s="8"/>
      <c r="B217" s="8" t="s">
        <v>535</v>
      </c>
      <c r="C217" s="8"/>
      <c r="D217" s="8"/>
      <c r="E217" s="8"/>
      <c r="F217" s="8"/>
      <c r="G217" s="8"/>
      <c r="H217" s="8"/>
      <c r="I217" s="8"/>
      <c r="J217" s="8"/>
      <c r="K217" s="8" t="s">
        <v>819</v>
      </c>
      <c r="L217" s="8"/>
      <c r="M217" s="8"/>
      <c r="N217" s="8"/>
      <c r="O217" s="8"/>
      <c r="P217" s="6"/>
    </row>
    <row r="218" spans="1:16" ht="14.25" customHeight="1" x14ac:dyDescent="0.35">
      <c r="A218" s="8"/>
      <c r="B218" s="8" t="s">
        <v>536</v>
      </c>
      <c r="C218" s="8"/>
      <c r="D218" s="8"/>
      <c r="E218" s="8"/>
      <c r="F218" s="8"/>
      <c r="G218" s="8"/>
      <c r="H218" s="8"/>
      <c r="I218" s="8"/>
      <c r="J218" s="8"/>
      <c r="K218" s="8" t="s">
        <v>820</v>
      </c>
      <c r="L218" s="8"/>
      <c r="M218" s="8"/>
      <c r="N218" s="8"/>
      <c r="O218" s="8"/>
      <c r="P218" s="6"/>
    </row>
    <row r="219" spans="1:16" ht="14.25" customHeight="1" x14ac:dyDescent="0.35">
      <c r="A219" s="8"/>
      <c r="B219" s="8" t="s">
        <v>537</v>
      </c>
      <c r="C219" s="8"/>
      <c r="D219" s="8"/>
      <c r="E219" s="8"/>
      <c r="F219" s="8"/>
      <c r="G219" s="8"/>
      <c r="H219" s="8"/>
      <c r="I219" s="8"/>
      <c r="J219" s="8"/>
      <c r="K219" s="8" t="s">
        <v>821</v>
      </c>
      <c r="L219" s="8"/>
      <c r="M219" s="8"/>
      <c r="N219" s="8"/>
      <c r="O219" s="8"/>
      <c r="P219" s="6"/>
    </row>
    <row r="220" spans="1:16" ht="14.25" customHeight="1" x14ac:dyDescent="0.35">
      <c r="A220" s="8"/>
      <c r="B220" s="8" t="s">
        <v>538</v>
      </c>
      <c r="C220" s="8"/>
      <c r="D220" s="8"/>
      <c r="E220" s="8"/>
      <c r="F220" s="8"/>
      <c r="G220" s="8"/>
      <c r="H220" s="8"/>
      <c r="I220" s="8"/>
      <c r="J220" s="8"/>
      <c r="K220" s="8" t="s">
        <v>822</v>
      </c>
      <c r="L220" s="8"/>
      <c r="M220" s="8"/>
      <c r="N220" s="8"/>
      <c r="O220" s="8"/>
      <c r="P220" s="6"/>
    </row>
    <row r="221" spans="1:16" ht="14.25" customHeight="1" x14ac:dyDescent="0.35">
      <c r="A221" s="8"/>
      <c r="B221" s="8" t="s">
        <v>539</v>
      </c>
      <c r="C221" s="8"/>
      <c r="D221" s="8"/>
      <c r="E221" s="8"/>
      <c r="F221" s="8"/>
      <c r="G221" s="8"/>
      <c r="H221" s="8"/>
      <c r="I221" s="8"/>
      <c r="J221" s="8"/>
      <c r="K221" s="8" t="s">
        <v>823</v>
      </c>
      <c r="L221" s="8"/>
      <c r="M221" s="8"/>
      <c r="N221" s="8"/>
      <c r="O221" s="8"/>
      <c r="P221" s="6"/>
    </row>
    <row r="222" spans="1:16" ht="14.25" customHeight="1" x14ac:dyDescent="0.35">
      <c r="A222" s="8"/>
      <c r="B222" s="8" t="s">
        <v>540</v>
      </c>
      <c r="C222" s="8"/>
      <c r="D222" s="8"/>
      <c r="E222" s="8"/>
      <c r="F222" s="8"/>
      <c r="G222" s="8"/>
      <c r="H222" s="8"/>
      <c r="I222" s="8"/>
      <c r="J222" s="8"/>
      <c r="K222" s="8" t="s">
        <v>824</v>
      </c>
      <c r="L222" s="8"/>
      <c r="M222" s="8"/>
      <c r="N222" s="8"/>
      <c r="O222" s="8"/>
      <c r="P222" s="6"/>
    </row>
    <row r="223" spans="1:16" ht="14.25" customHeight="1" x14ac:dyDescent="0.35">
      <c r="A223" s="8"/>
      <c r="B223" s="8" t="s">
        <v>541</v>
      </c>
      <c r="C223" s="8"/>
      <c r="D223" s="8"/>
      <c r="E223" s="8"/>
      <c r="F223" s="8"/>
      <c r="G223" s="8"/>
      <c r="H223" s="8"/>
      <c r="I223" s="8"/>
      <c r="J223" s="8"/>
      <c r="K223" s="8" t="s">
        <v>825</v>
      </c>
      <c r="L223" s="8"/>
      <c r="M223" s="8"/>
      <c r="N223" s="8"/>
      <c r="O223" s="8"/>
      <c r="P223" s="6"/>
    </row>
    <row r="224" spans="1:16" ht="14.25" customHeight="1" x14ac:dyDescent="0.35">
      <c r="A224" s="8"/>
      <c r="B224" s="8" t="s">
        <v>542</v>
      </c>
      <c r="C224" s="8"/>
      <c r="D224" s="8"/>
      <c r="E224" s="8"/>
      <c r="F224" s="8"/>
      <c r="G224" s="8"/>
      <c r="H224" s="8"/>
      <c r="I224" s="8"/>
      <c r="J224" s="8"/>
      <c r="K224" s="8" t="s">
        <v>826</v>
      </c>
      <c r="L224" s="8"/>
      <c r="M224" s="8"/>
      <c r="N224" s="8"/>
      <c r="O224" s="8"/>
      <c r="P224" s="6"/>
    </row>
    <row r="225" spans="1:16" ht="14.25" customHeight="1" x14ac:dyDescent="0.35">
      <c r="A225" s="8"/>
      <c r="B225" s="8" t="s">
        <v>543</v>
      </c>
      <c r="C225" s="8"/>
      <c r="D225" s="8"/>
      <c r="E225" s="8"/>
      <c r="F225" s="8"/>
      <c r="G225" s="8"/>
      <c r="H225" s="8"/>
      <c r="I225" s="8"/>
      <c r="J225" s="8"/>
      <c r="K225" s="8" t="s">
        <v>827</v>
      </c>
      <c r="L225" s="8"/>
      <c r="M225" s="8"/>
      <c r="N225" s="8"/>
      <c r="O225" s="8"/>
      <c r="P225" s="6"/>
    </row>
    <row r="226" spans="1:16" ht="14.25" customHeight="1" x14ac:dyDescent="0.35">
      <c r="A226" s="8"/>
      <c r="B226" s="8" t="s">
        <v>544</v>
      </c>
      <c r="C226" s="8"/>
      <c r="D226" s="8"/>
      <c r="E226" s="8"/>
      <c r="F226" s="8"/>
      <c r="G226" s="8"/>
      <c r="H226" s="8"/>
      <c r="I226" s="8"/>
      <c r="J226" s="8"/>
      <c r="K226" s="8" t="s">
        <v>828</v>
      </c>
      <c r="L226" s="8"/>
      <c r="M226" s="8"/>
      <c r="N226" s="8"/>
      <c r="O226" s="8"/>
      <c r="P226" s="6"/>
    </row>
    <row r="227" spans="1:16" ht="14.2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 t="s">
        <v>829</v>
      </c>
      <c r="L227" s="8"/>
      <c r="M227" s="8"/>
      <c r="N227" s="8"/>
      <c r="O227" s="8"/>
      <c r="P227" s="6"/>
    </row>
    <row r="228" spans="1:16" ht="14.2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 t="s">
        <v>830</v>
      </c>
      <c r="L228" s="8"/>
      <c r="M228" s="8"/>
      <c r="N228" s="8"/>
      <c r="O228" s="8"/>
      <c r="P228" s="6"/>
    </row>
    <row r="229" spans="1:16" ht="14.2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 t="s">
        <v>831</v>
      </c>
      <c r="L229" s="8"/>
      <c r="M229" s="8"/>
      <c r="N229" s="8"/>
      <c r="O229" s="8"/>
      <c r="P229" s="6"/>
    </row>
    <row r="230" spans="1:16" ht="14.2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 t="s">
        <v>832</v>
      </c>
      <c r="L230" s="8"/>
      <c r="M230" s="8"/>
      <c r="N230" s="8"/>
      <c r="O230" s="8"/>
      <c r="P230" s="6"/>
    </row>
    <row r="231" spans="1:16" ht="14.2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 t="s">
        <v>833</v>
      </c>
      <c r="L231" s="8"/>
      <c r="M231" s="8"/>
      <c r="N231" s="8"/>
      <c r="O231" s="8"/>
      <c r="P231" s="6"/>
    </row>
    <row r="232" spans="1:16" ht="14.2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 t="s">
        <v>834</v>
      </c>
      <c r="L232" s="8"/>
      <c r="M232" s="8"/>
      <c r="N232" s="8"/>
      <c r="O232" s="8"/>
      <c r="P232" s="6"/>
    </row>
    <row r="233" spans="1:16" ht="14.2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 t="s">
        <v>835</v>
      </c>
      <c r="L233" s="8"/>
      <c r="M233" s="8"/>
      <c r="N233" s="8"/>
      <c r="O233" s="8"/>
      <c r="P233" s="6"/>
    </row>
    <row r="234" spans="1:16" ht="14.2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 t="s">
        <v>836</v>
      </c>
      <c r="L234" s="8"/>
      <c r="M234" s="8"/>
      <c r="N234" s="8"/>
      <c r="O234" s="8"/>
      <c r="P234" s="6"/>
    </row>
    <row r="235" spans="1:16" ht="14.2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 t="s">
        <v>837</v>
      </c>
      <c r="L235" s="8"/>
      <c r="M235" s="8"/>
      <c r="N235" s="8"/>
      <c r="O235" s="8"/>
      <c r="P235" s="6"/>
    </row>
    <row r="236" spans="1:16" ht="14.2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 t="s">
        <v>838</v>
      </c>
      <c r="L236" s="8"/>
      <c r="M236" s="8"/>
      <c r="N236" s="8"/>
      <c r="O236" s="8"/>
      <c r="P236" s="6"/>
    </row>
    <row r="237" spans="1:16" ht="14.2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 t="s">
        <v>839</v>
      </c>
      <c r="L237" s="8"/>
      <c r="M237" s="8"/>
      <c r="N237" s="8"/>
      <c r="O237" s="8"/>
      <c r="P237" s="6"/>
    </row>
    <row r="238" spans="1:16" ht="14.2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 t="s">
        <v>840</v>
      </c>
      <c r="L238" s="8"/>
      <c r="M238" s="8"/>
      <c r="N238" s="8"/>
      <c r="O238" s="8"/>
      <c r="P238" s="6"/>
    </row>
    <row r="239" spans="1:16" ht="14.2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 t="s">
        <v>841</v>
      </c>
      <c r="L239" s="8"/>
      <c r="M239" s="8"/>
      <c r="N239" s="8"/>
      <c r="O239" s="8"/>
      <c r="P239" s="6"/>
    </row>
    <row r="240" spans="1:16" ht="14.2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 t="s">
        <v>842</v>
      </c>
      <c r="L240" s="8"/>
      <c r="M240" s="8"/>
      <c r="N240" s="8"/>
      <c r="O240" s="8"/>
      <c r="P240" s="6"/>
    </row>
    <row r="241" spans="1:16" ht="14.2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 t="s">
        <v>843</v>
      </c>
      <c r="L241" s="8"/>
      <c r="M241" s="8"/>
      <c r="N241" s="8"/>
      <c r="O241" s="8"/>
      <c r="P241" s="6"/>
    </row>
    <row r="242" spans="1:16" ht="14.2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 t="s">
        <v>844</v>
      </c>
      <c r="L242" s="8"/>
      <c r="M242" s="8"/>
      <c r="N242" s="8"/>
      <c r="O242" s="8"/>
      <c r="P242" s="6"/>
    </row>
    <row r="243" spans="1:16" ht="14.2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 t="s">
        <v>845</v>
      </c>
      <c r="L243" s="8"/>
      <c r="M243" s="8"/>
      <c r="N243" s="8"/>
      <c r="O243" s="8"/>
      <c r="P243" s="6"/>
    </row>
    <row r="244" spans="1:16" ht="14.2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 t="s">
        <v>846</v>
      </c>
      <c r="L244" s="8"/>
      <c r="M244" s="8"/>
      <c r="N244" s="8"/>
      <c r="O244" s="8"/>
      <c r="P244" s="6"/>
    </row>
    <row r="245" spans="1:16" ht="14.2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 t="s">
        <v>847</v>
      </c>
      <c r="L245" s="8"/>
      <c r="M245" s="8"/>
      <c r="N245" s="8"/>
      <c r="O245" s="8"/>
      <c r="P245" s="6"/>
    </row>
    <row r="246" spans="1:16" ht="14.2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 t="s">
        <v>848</v>
      </c>
      <c r="L246" s="8"/>
      <c r="M246" s="8"/>
      <c r="N246" s="8"/>
      <c r="O246" s="8"/>
      <c r="P246" s="6"/>
    </row>
    <row r="247" spans="1:16" ht="14.2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 t="s">
        <v>849</v>
      </c>
      <c r="L247" s="8"/>
      <c r="M247" s="8"/>
      <c r="N247" s="8"/>
      <c r="O247" s="8"/>
      <c r="P247" s="6"/>
    </row>
    <row r="248" spans="1:16" ht="14.2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 t="s">
        <v>850</v>
      </c>
      <c r="L248" s="8"/>
      <c r="M248" s="8"/>
      <c r="N248" s="8"/>
      <c r="O248" s="8"/>
      <c r="P248" s="6"/>
    </row>
    <row r="249" spans="1:16" ht="14.2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 t="s">
        <v>851</v>
      </c>
      <c r="L249" s="8"/>
      <c r="M249" s="8"/>
      <c r="N249" s="8"/>
      <c r="O249" s="8"/>
      <c r="P249" s="6"/>
    </row>
    <row r="250" spans="1:16" ht="14.2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 t="s">
        <v>852</v>
      </c>
      <c r="L250" s="8"/>
      <c r="M250" s="8"/>
      <c r="N250" s="8"/>
      <c r="O250" s="8"/>
      <c r="P250" s="6"/>
    </row>
    <row r="251" spans="1:16" ht="14.2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 t="s">
        <v>853</v>
      </c>
      <c r="L251" s="8"/>
      <c r="M251" s="8"/>
      <c r="N251" s="8"/>
      <c r="O251" s="8"/>
      <c r="P251" s="6"/>
    </row>
    <row r="252" spans="1:16" ht="14.2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 t="s">
        <v>854</v>
      </c>
      <c r="L252" s="8"/>
      <c r="M252" s="8"/>
      <c r="N252" s="8"/>
      <c r="O252" s="8"/>
      <c r="P252" s="6"/>
    </row>
    <row r="253" spans="1:16" ht="14.2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 t="s">
        <v>855</v>
      </c>
      <c r="L253" s="8"/>
      <c r="M253" s="8"/>
      <c r="N253" s="8"/>
      <c r="O253" s="8"/>
      <c r="P253" s="6"/>
    </row>
    <row r="254" spans="1:16" ht="14.2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 t="s">
        <v>856</v>
      </c>
      <c r="L254" s="8"/>
      <c r="M254" s="8"/>
      <c r="N254" s="8"/>
      <c r="O254" s="8"/>
      <c r="P254" s="6"/>
    </row>
    <row r="255" spans="1:16" ht="14.2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 t="s">
        <v>857</v>
      </c>
      <c r="L255" s="8"/>
      <c r="M255" s="8"/>
      <c r="N255" s="8"/>
      <c r="O255" s="8"/>
      <c r="P255" s="6"/>
    </row>
    <row r="256" spans="1:16" ht="14.2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 t="s">
        <v>858</v>
      </c>
      <c r="L256" s="8"/>
      <c r="M256" s="8"/>
      <c r="N256" s="8"/>
      <c r="O256" s="8"/>
      <c r="P256" s="6"/>
    </row>
    <row r="257" spans="1:16" ht="14.2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 t="s">
        <v>859</v>
      </c>
      <c r="L257" s="8"/>
      <c r="M257" s="8"/>
      <c r="N257" s="8"/>
      <c r="O257" s="8"/>
      <c r="P257" s="6"/>
    </row>
    <row r="258" spans="1:16" ht="14.2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 t="s">
        <v>545</v>
      </c>
      <c r="L258" s="8"/>
      <c r="M258" s="8"/>
      <c r="N258" s="8"/>
      <c r="O258" s="8"/>
      <c r="P258" s="6"/>
    </row>
    <row r="259" spans="1:16" ht="14.2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 t="s">
        <v>860</v>
      </c>
      <c r="L259" s="8"/>
      <c r="M259" s="8"/>
      <c r="N259" s="8"/>
      <c r="O259" s="8"/>
      <c r="P259" s="6"/>
    </row>
    <row r="260" spans="1:16" ht="14.2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 t="s">
        <v>861</v>
      </c>
      <c r="L260" s="8"/>
      <c r="M260" s="8"/>
      <c r="N260" s="8"/>
      <c r="O260" s="8"/>
      <c r="P260" s="6"/>
    </row>
    <row r="261" spans="1:16" ht="14.2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 t="s">
        <v>862</v>
      </c>
      <c r="L261" s="8"/>
      <c r="M261" s="8"/>
      <c r="N261" s="8"/>
      <c r="O261" s="8"/>
      <c r="P261" s="6"/>
    </row>
    <row r="262" spans="1:16" ht="14.2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 t="s">
        <v>863</v>
      </c>
      <c r="L262" s="8"/>
      <c r="M262" s="8"/>
      <c r="N262" s="8"/>
      <c r="O262" s="8"/>
      <c r="P262" s="6"/>
    </row>
    <row r="263" spans="1:16" ht="14.2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 t="s">
        <v>864</v>
      </c>
      <c r="L263" s="8"/>
      <c r="M263" s="8"/>
      <c r="N263" s="8"/>
      <c r="O263" s="8"/>
      <c r="P263" s="6"/>
    </row>
    <row r="264" spans="1:16" ht="14.2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 t="s">
        <v>865</v>
      </c>
      <c r="L264" s="8"/>
      <c r="M264" s="8"/>
      <c r="N264" s="8"/>
      <c r="O264" s="8"/>
      <c r="P264" s="6"/>
    </row>
    <row r="265" spans="1:16" ht="14.2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 t="s">
        <v>866</v>
      </c>
      <c r="L265" s="8"/>
      <c r="M265" s="8"/>
      <c r="N265" s="8"/>
      <c r="O265" s="8"/>
      <c r="P265" s="6"/>
    </row>
    <row r="266" spans="1:16" ht="14.2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 t="s">
        <v>867</v>
      </c>
      <c r="L266" s="8"/>
      <c r="M266" s="8"/>
      <c r="N266" s="8"/>
      <c r="O266" s="8"/>
      <c r="P266" s="6"/>
    </row>
    <row r="267" spans="1:16" ht="14.2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 t="s">
        <v>868</v>
      </c>
      <c r="L267" s="8"/>
      <c r="M267" s="8"/>
      <c r="N267" s="8"/>
      <c r="O267" s="8"/>
      <c r="P267" s="6"/>
    </row>
    <row r="268" spans="1:16" ht="14.2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 t="s">
        <v>869</v>
      </c>
      <c r="L268" s="8"/>
      <c r="M268" s="8"/>
      <c r="N268" s="8"/>
      <c r="O268" s="8"/>
      <c r="P268" s="6"/>
    </row>
    <row r="269" spans="1:16" ht="14.2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 t="s">
        <v>870</v>
      </c>
      <c r="L269" s="8"/>
      <c r="M269" s="8"/>
      <c r="N269" s="8"/>
      <c r="O269" s="8"/>
      <c r="P269" s="6"/>
    </row>
    <row r="270" spans="1:16" ht="14.2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 t="s">
        <v>871</v>
      </c>
      <c r="L270" s="8"/>
      <c r="M270" s="8"/>
      <c r="N270" s="8"/>
      <c r="O270" s="8"/>
      <c r="P270" s="6"/>
    </row>
    <row r="271" spans="1:16" ht="14.2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 t="s">
        <v>872</v>
      </c>
      <c r="L271" s="8"/>
      <c r="M271" s="8"/>
      <c r="N271" s="8"/>
      <c r="O271" s="8"/>
      <c r="P271" s="6"/>
    </row>
    <row r="272" spans="1:16" ht="14.2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 t="s">
        <v>873</v>
      </c>
      <c r="L272" s="8"/>
      <c r="M272" s="8"/>
      <c r="N272" s="8"/>
      <c r="O272" s="8"/>
      <c r="P272" s="6"/>
    </row>
    <row r="273" spans="1:16" ht="14.2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 t="s">
        <v>874</v>
      </c>
      <c r="L273" s="8"/>
      <c r="M273" s="8"/>
      <c r="N273" s="8"/>
      <c r="O273" s="8"/>
      <c r="P273" s="6"/>
    </row>
    <row r="274" spans="1:16" ht="14.2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 t="s">
        <v>875</v>
      </c>
      <c r="L274" s="8"/>
      <c r="M274" s="8"/>
      <c r="N274" s="8"/>
      <c r="O274" s="8"/>
      <c r="P274" s="6"/>
    </row>
    <row r="275" spans="1:16" ht="14.2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 t="s">
        <v>876</v>
      </c>
      <c r="L275" s="8"/>
      <c r="M275" s="8"/>
      <c r="N275" s="8"/>
      <c r="O275" s="8"/>
      <c r="P275" s="6"/>
    </row>
    <row r="276" spans="1:16" ht="14.2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 t="s">
        <v>877</v>
      </c>
      <c r="L276" s="8"/>
      <c r="M276" s="8"/>
      <c r="N276" s="8"/>
      <c r="O276" s="8"/>
      <c r="P276" s="6"/>
    </row>
    <row r="277" spans="1:16" ht="14.2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 t="s">
        <v>878</v>
      </c>
      <c r="L277" s="8"/>
      <c r="M277" s="8"/>
      <c r="N277" s="8"/>
      <c r="O277" s="8"/>
      <c r="P277" s="6"/>
    </row>
    <row r="278" spans="1:16" ht="14.2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 t="s">
        <v>879</v>
      </c>
      <c r="L278" s="8"/>
      <c r="M278" s="8"/>
      <c r="N278" s="8"/>
      <c r="O278" s="8"/>
      <c r="P278" s="6"/>
    </row>
    <row r="279" spans="1:16" ht="14.2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 t="s">
        <v>880</v>
      </c>
      <c r="L279" s="8"/>
      <c r="M279" s="8"/>
      <c r="N279" s="8"/>
      <c r="O279" s="8"/>
      <c r="P279" s="6"/>
    </row>
    <row r="280" spans="1:16" ht="14.2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 t="s">
        <v>881</v>
      </c>
      <c r="L280" s="8"/>
      <c r="M280" s="8"/>
      <c r="N280" s="8"/>
      <c r="O280" s="8"/>
      <c r="P280" s="6"/>
    </row>
    <row r="281" spans="1:16" ht="14.2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 t="s">
        <v>882</v>
      </c>
      <c r="L281" s="8"/>
      <c r="M281" s="8"/>
      <c r="N281" s="8"/>
      <c r="O281" s="8"/>
      <c r="P281" s="6"/>
    </row>
    <row r="282" spans="1:16" ht="14.2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 t="s">
        <v>883</v>
      </c>
      <c r="L282" s="8"/>
      <c r="M282" s="8"/>
      <c r="N282" s="8"/>
      <c r="O282" s="8"/>
      <c r="P282" s="6"/>
    </row>
    <row r="283" spans="1:16" ht="14.2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 t="s">
        <v>546</v>
      </c>
      <c r="L283" s="8"/>
      <c r="M283" s="8"/>
      <c r="N283" s="8"/>
      <c r="O283" s="8"/>
      <c r="P283" s="6"/>
    </row>
    <row r="284" spans="1:16" ht="14.2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 t="s">
        <v>884</v>
      </c>
      <c r="L284" s="8"/>
      <c r="M284" s="8"/>
      <c r="N284" s="8"/>
      <c r="O284" s="8"/>
      <c r="P284" s="6"/>
    </row>
    <row r="285" spans="1:16" ht="14.2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 t="s">
        <v>885</v>
      </c>
      <c r="L285" s="8"/>
      <c r="M285" s="8"/>
      <c r="N285" s="8"/>
      <c r="O285" s="8"/>
      <c r="P285" s="6"/>
    </row>
    <row r="286" spans="1:16" ht="14.2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 t="s">
        <v>886</v>
      </c>
      <c r="L286" s="8"/>
      <c r="M286" s="8"/>
      <c r="N286" s="8"/>
      <c r="O286" s="8"/>
      <c r="P286" s="6"/>
    </row>
    <row r="287" spans="1:16" ht="14.2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 t="s">
        <v>887</v>
      </c>
      <c r="L287" s="8"/>
      <c r="M287" s="8"/>
      <c r="N287" s="8"/>
      <c r="O287" s="8"/>
      <c r="P287" s="6"/>
    </row>
    <row r="288" spans="1:16" ht="14.2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 t="s">
        <v>888</v>
      </c>
      <c r="L288" s="8"/>
      <c r="M288" s="8"/>
      <c r="N288" s="8"/>
      <c r="O288" s="8"/>
      <c r="P288" s="6"/>
    </row>
    <row r="289" spans="1:16" ht="14.2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 t="s">
        <v>889</v>
      </c>
      <c r="L289" s="8"/>
      <c r="M289" s="8"/>
      <c r="N289" s="8"/>
      <c r="O289" s="8"/>
      <c r="P289" s="6"/>
    </row>
    <row r="290" spans="1:16" ht="14.2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 t="s">
        <v>890</v>
      </c>
      <c r="L290" s="8"/>
      <c r="M290" s="8"/>
      <c r="N290" s="8"/>
      <c r="O290" s="8"/>
      <c r="P290" s="6"/>
    </row>
    <row r="291" spans="1:16" ht="14.2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 t="s">
        <v>891</v>
      </c>
      <c r="L291" s="8"/>
      <c r="M291" s="8"/>
      <c r="N291" s="8"/>
      <c r="O291" s="8"/>
      <c r="P291" s="6"/>
    </row>
    <row r="292" spans="1:16" ht="14.2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 t="s">
        <v>892</v>
      </c>
      <c r="L292" s="8"/>
      <c r="M292" s="8"/>
      <c r="N292" s="8"/>
      <c r="O292" s="8"/>
      <c r="P292" s="6"/>
    </row>
    <row r="293" spans="1:16" ht="14.2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 t="s">
        <v>893</v>
      </c>
      <c r="L293" s="8"/>
      <c r="M293" s="8"/>
      <c r="N293" s="8"/>
      <c r="O293" s="8"/>
      <c r="P293" s="6"/>
    </row>
    <row r="294" spans="1:16" ht="14.2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 t="s">
        <v>894</v>
      </c>
      <c r="L294" s="8"/>
      <c r="M294" s="8"/>
      <c r="N294" s="8"/>
      <c r="O294" s="8"/>
      <c r="P294" s="6"/>
    </row>
    <row r="295" spans="1:16" ht="14.2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 t="s">
        <v>895</v>
      </c>
      <c r="L295" s="8"/>
      <c r="M295" s="8"/>
      <c r="N295" s="8"/>
      <c r="O295" s="8"/>
      <c r="P295" s="6"/>
    </row>
    <row r="296" spans="1:16" ht="14.2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 t="s">
        <v>896</v>
      </c>
      <c r="L296" s="8"/>
      <c r="M296" s="8"/>
      <c r="N296" s="8"/>
      <c r="O296" s="8"/>
      <c r="P296" s="6"/>
    </row>
    <row r="297" spans="1:16" ht="14.2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 t="s">
        <v>897</v>
      </c>
      <c r="L297" s="8"/>
      <c r="M297" s="8"/>
      <c r="N297" s="8"/>
      <c r="O297" s="8"/>
      <c r="P297" s="6"/>
    </row>
    <row r="298" spans="1:16" ht="14.25" customHeight="1" x14ac:dyDescent="0.35">
      <c r="D298" s="8"/>
      <c r="K298" t="s">
        <v>59</v>
      </c>
      <c r="N298" s="8"/>
      <c r="O298" s="3"/>
    </row>
    <row r="299" spans="1:16" ht="14.25" customHeight="1" x14ac:dyDescent="0.35">
      <c r="D299" s="8"/>
    </row>
    <row r="300" spans="1:16" ht="14.25" customHeight="1" x14ac:dyDescent="0.35">
      <c r="D300" s="8"/>
    </row>
    <row r="301" spans="1:16" ht="14.25" customHeight="1" x14ac:dyDescent="0.35">
      <c r="D301" s="8"/>
    </row>
    <row r="302" spans="1:16" ht="14.25" customHeight="1" x14ac:dyDescent="0.35"/>
    <row r="303" spans="1:16" ht="14.25" customHeight="1" x14ac:dyDescent="0.35"/>
    <row r="304" spans="1:16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dataValidations count="1">
    <dataValidation type="list" allowBlank="1" showErrorMessage="1" sqref="A3:A5" xr:uid="{00000000-0002-0000-0300-000000000000}">
      <formula1>$BP$220:$BP$223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00"/>
  <sheetViews>
    <sheetView showGridLines="0" workbookViewId="0"/>
  </sheetViews>
  <sheetFormatPr defaultColWidth="14.453125" defaultRowHeight="15" customHeight="1" x14ac:dyDescent="0.35"/>
  <cols>
    <col min="1" max="1" width="0.6328125" customWidth="1"/>
    <col min="2" max="2" width="41" customWidth="1"/>
    <col min="3" max="3" width="1" customWidth="1"/>
    <col min="4" max="4" width="3.453125" customWidth="1"/>
    <col min="5" max="6" width="10.1796875" customWidth="1"/>
    <col min="7" max="26" width="8.6328125" customWidth="1"/>
  </cols>
  <sheetData>
    <row r="1" spans="2:6" ht="14.25" customHeight="1" x14ac:dyDescent="0.35">
      <c r="B1" s="12" t="s">
        <v>547</v>
      </c>
      <c r="C1" s="12"/>
      <c r="D1" s="13"/>
      <c r="E1" s="13"/>
      <c r="F1" s="13"/>
    </row>
    <row r="2" spans="2:6" ht="14.25" customHeight="1" x14ac:dyDescent="0.35">
      <c r="B2" s="12" t="s">
        <v>548</v>
      </c>
      <c r="C2" s="12"/>
      <c r="D2" s="13"/>
      <c r="E2" s="13"/>
      <c r="F2" s="13"/>
    </row>
    <row r="3" spans="2:6" ht="14.25" customHeight="1" x14ac:dyDescent="0.35">
      <c r="B3" s="14"/>
      <c r="C3" s="14"/>
      <c r="D3" s="15"/>
      <c r="E3" s="15"/>
      <c r="F3" s="15"/>
    </row>
    <row r="4" spans="2:6" ht="14.25" customHeight="1" x14ac:dyDescent="0.35">
      <c r="B4" s="14" t="s">
        <v>549</v>
      </c>
      <c r="C4" s="14"/>
      <c r="D4" s="15"/>
      <c r="E4" s="15"/>
      <c r="F4" s="15"/>
    </row>
    <row r="5" spans="2:6" ht="14.25" customHeight="1" x14ac:dyDescent="0.35">
      <c r="B5" s="14"/>
      <c r="C5" s="14"/>
      <c r="D5" s="15"/>
      <c r="E5" s="15"/>
      <c r="F5" s="15"/>
    </row>
    <row r="6" spans="2:6" ht="14.25" customHeight="1" x14ac:dyDescent="0.35">
      <c r="B6" s="12" t="s">
        <v>550</v>
      </c>
      <c r="C6" s="12"/>
      <c r="D6" s="13"/>
      <c r="E6" s="13" t="s">
        <v>551</v>
      </c>
      <c r="F6" s="13" t="s">
        <v>552</v>
      </c>
    </row>
    <row r="7" spans="2:6" ht="14.25" customHeight="1" x14ac:dyDescent="0.35">
      <c r="B7" s="14"/>
      <c r="C7" s="14"/>
      <c r="D7" s="15"/>
      <c r="E7" s="15"/>
      <c r="F7" s="15"/>
    </row>
    <row r="8" spans="2:6" ht="14.25" customHeight="1" x14ac:dyDescent="0.35">
      <c r="B8" s="16" t="s">
        <v>553</v>
      </c>
      <c r="C8" s="17"/>
      <c r="D8" s="18"/>
      <c r="E8" s="18">
        <v>18</v>
      </c>
      <c r="F8" s="19"/>
    </row>
    <row r="9" spans="2:6" ht="14.25" customHeight="1" x14ac:dyDescent="0.35">
      <c r="B9" s="20"/>
      <c r="C9" s="14"/>
      <c r="D9" s="15"/>
      <c r="E9" s="21" t="s">
        <v>554</v>
      </c>
      <c r="F9" s="22" t="s">
        <v>555</v>
      </c>
    </row>
    <row r="10" spans="2:6" ht="14.25" customHeight="1" x14ac:dyDescent="0.35">
      <c r="B10" s="20"/>
      <c r="C10" s="14"/>
      <c r="D10" s="15"/>
      <c r="E10" s="21" t="s">
        <v>556</v>
      </c>
      <c r="F10" s="22"/>
    </row>
    <row r="11" spans="2:6" ht="14.25" customHeight="1" x14ac:dyDescent="0.35">
      <c r="B11" s="20"/>
      <c r="C11" s="14"/>
      <c r="D11" s="15"/>
      <c r="E11" s="21" t="s">
        <v>557</v>
      </c>
      <c r="F11" s="22"/>
    </row>
    <row r="12" spans="2:6" ht="14.25" customHeight="1" x14ac:dyDescent="0.35">
      <c r="B12" s="20"/>
      <c r="C12" s="14"/>
      <c r="D12" s="15"/>
      <c r="E12" s="21" t="s">
        <v>558</v>
      </c>
      <c r="F12" s="22"/>
    </row>
    <row r="13" spans="2:6" ht="14.25" customHeight="1" x14ac:dyDescent="0.35">
      <c r="B13" s="20"/>
      <c r="C13" s="14"/>
      <c r="D13" s="15"/>
      <c r="E13" s="21" t="s">
        <v>559</v>
      </c>
      <c r="F13" s="22"/>
    </row>
    <row r="14" spans="2:6" ht="14.25" customHeight="1" x14ac:dyDescent="0.35">
      <c r="B14" s="20"/>
      <c r="C14" s="14"/>
      <c r="D14" s="15"/>
      <c r="E14" s="21" t="s">
        <v>560</v>
      </c>
      <c r="F14" s="22"/>
    </row>
    <row r="15" spans="2:6" ht="14.25" customHeight="1" x14ac:dyDescent="0.35">
      <c r="B15" s="20"/>
      <c r="C15" s="14"/>
      <c r="D15" s="15"/>
      <c r="E15" s="21" t="s">
        <v>561</v>
      </c>
      <c r="F15" s="22"/>
    </row>
    <row r="16" spans="2:6" ht="14.25" customHeight="1" x14ac:dyDescent="0.35">
      <c r="B16" s="20"/>
      <c r="C16" s="14"/>
      <c r="D16" s="15"/>
      <c r="E16" s="21" t="s">
        <v>562</v>
      </c>
      <c r="F16" s="22"/>
    </row>
    <row r="17" spans="2:6" ht="14.25" customHeight="1" x14ac:dyDescent="0.35">
      <c r="B17" s="20"/>
      <c r="C17" s="14"/>
      <c r="D17" s="15"/>
      <c r="E17" s="21" t="s">
        <v>563</v>
      </c>
      <c r="F17" s="22"/>
    </row>
    <row r="18" spans="2:6" ht="14.25" customHeight="1" x14ac:dyDescent="0.35">
      <c r="B18" s="20"/>
      <c r="C18" s="14"/>
      <c r="D18" s="15"/>
      <c r="E18" s="21" t="s">
        <v>564</v>
      </c>
      <c r="F18" s="22"/>
    </row>
    <row r="19" spans="2:6" ht="14.25" customHeight="1" x14ac:dyDescent="0.35">
      <c r="B19" s="20"/>
      <c r="C19" s="14"/>
      <c r="D19" s="15"/>
      <c r="E19" s="21" t="s">
        <v>565</v>
      </c>
      <c r="F19" s="22"/>
    </row>
    <row r="20" spans="2:6" ht="14.25" customHeight="1" x14ac:dyDescent="0.35">
      <c r="B20" s="20"/>
      <c r="C20" s="14"/>
      <c r="D20" s="15"/>
      <c r="E20" s="21" t="s">
        <v>566</v>
      </c>
      <c r="F20" s="22"/>
    </row>
    <row r="21" spans="2:6" ht="14.25" customHeight="1" x14ac:dyDescent="0.35">
      <c r="B21" s="23"/>
      <c r="C21" s="24"/>
      <c r="D21" s="25"/>
      <c r="E21" s="26" t="s">
        <v>567</v>
      </c>
      <c r="F21" s="27" t="s">
        <v>555</v>
      </c>
    </row>
    <row r="22" spans="2:6" ht="14.25" customHeight="1" x14ac:dyDescent="0.35">
      <c r="B22" s="14"/>
      <c r="C22" s="14"/>
      <c r="D22" s="15"/>
      <c r="E22" s="15"/>
      <c r="F22" s="15"/>
    </row>
    <row r="23" spans="2:6" ht="14.25" customHeight="1" x14ac:dyDescent="0.35">
      <c r="B23" s="14"/>
      <c r="C23" s="14"/>
      <c r="D23" s="15"/>
      <c r="E23" s="15"/>
      <c r="F23" s="15"/>
    </row>
    <row r="24" spans="2:6" ht="14.25" customHeight="1" x14ac:dyDescent="0.35">
      <c r="B24" s="12" t="s">
        <v>568</v>
      </c>
      <c r="C24" s="12"/>
      <c r="D24" s="13"/>
      <c r="E24" s="13"/>
      <c r="F24" s="13"/>
    </row>
    <row r="25" spans="2:6" ht="14.25" customHeight="1" x14ac:dyDescent="0.35">
      <c r="B25" s="14"/>
      <c r="C25" s="14"/>
      <c r="D25" s="15"/>
      <c r="E25" s="15"/>
      <c r="F25" s="15"/>
    </row>
    <row r="26" spans="2:6" ht="14.25" customHeight="1" x14ac:dyDescent="0.35">
      <c r="B26" s="28" t="s">
        <v>569</v>
      </c>
      <c r="C26" s="29"/>
      <c r="D26" s="30"/>
      <c r="E26" s="30">
        <v>13</v>
      </c>
      <c r="F26" s="31" t="s">
        <v>555</v>
      </c>
    </row>
    <row r="27" spans="2:6" ht="14.25" customHeight="1" x14ac:dyDescent="0.35">
      <c r="B27" s="14"/>
      <c r="C27" s="14"/>
      <c r="D27" s="15"/>
      <c r="E27" s="15"/>
      <c r="F27" s="15"/>
    </row>
    <row r="28" spans="2:6" ht="14.25" customHeight="1" x14ac:dyDescent="0.35"/>
    <row r="29" spans="2:6" ht="14.25" customHeight="1" x14ac:dyDescent="0.35"/>
    <row r="30" spans="2:6" ht="14.25" customHeight="1" x14ac:dyDescent="0.35"/>
    <row r="31" spans="2:6" ht="14.25" customHeight="1" x14ac:dyDescent="0.35"/>
    <row r="32" spans="2: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hyperlinks>
    <hyperlink ref="E9" location="null!C8:D27" display="'YCM Project Team Members'!C8:D27" xr:uid="{00000000-0004-0000-0400-000000000000}"/>
    <hyperlink ref="E10" location="null!F8:F27" display="'YCM Project Team Members'!F8:F27" xr:uid="{00000000-0004-0000-0400-000001000000}"/>
    <hyperlink ref="E11" location="null!K8:K27" display="'YCM Project Team Members'!K8:K27" xr:uid="{00000000-0004-0000-0400-000002000000}"/>
    <hyperlink ref="E12" location="null!M8:M27" display="'YCM Project Team Members'!M8:M27" xr:uid="{00000000-0004-0000-0400-000003000000}"/>
    <hyperlink ref="E13" location="null!O8:R27" display="'YCM Project Team Members'!O8:R27" xr:uid="{00000000-0004-0000-0400-000004000000}"/>
    <hyperlink ref="E14" location="null!S8:S27" display="'YCM Project Team Members'!S8:S27" xr:uid="{00000000-0004-0000-0400-000005000000}"/>
    <hyperlink ref="E15" location="null!U8:U27" display="'YCM Project Team Members'!U8:U27" xr:uid="{00000000-0004-0000-0400-000006000000}"/>
    <hyperlink ref="E16" location="null!W8:W27" display="'YCM Project Team Members'!W8:W27" xr:uid="{00000000-0004-0000-0400-000007000000}"/>
    <hyperlink ref="E17" location="null!Y8:Y27" display="'YCM Project Team Members'!Y8:Y27" xr:uid="{00000000-0004-0000-0400-000008000000}"/>
    <hyperlink ref="E18" location="null!AA8:AA27" display="'YCM Project Team Members'!AA8:AA27" xr:uid="{00000000-0004-0000-0400-000009000000}"/>
    <hyperlink ref="E19" location="null!AB8:AB27" display="'YCM Project Team Members'!AB8:AB27" xr:uid="{00000000-0004-0000-0400-00000A000000}"/>
    <hyperlink ref="E20" location="null!AD8:AD27" display="'YCM Project Team Members'!AD8:AD27" xr:uid="{00000000-0004-0000-0400-00000B000000}"/>
    <hyperlink ref="E21" location="Validation!A3:A5" display="'Validation'!A3:A5" xr:uid="{00000000-0004-0000-0400-00000C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24</vt:i4>
      </vt:variant>
    </vt:vector>
  </HeadingPairs>
  <TitlesOfParts>
    <vt:vector size="29" baseType="lpstr">
      <vt:lpstr>AOI Formula (do not touch)</vt:lpstr>
      <vt:lpstr>Outreach No &amp; Team Members List</vt:lpstr>
      <vt:lpstr>CC Formula (do not touch)</vt:lpstr>
      <vt:lpstr>Validation</vt:lpstr>
      <vt:lpstr>Compatibility Report</vt:lpstr>
      <vt:lpstr>Arts</vt:lpstr>
      <vt:lpstr>Arts2</vt:lpstr>
      <vt:lpstr>Children</vt:lpstr>
      <vt:lpstr>CommunityService</vt:lpstr>
      <vt:lpstr>CurrentAffairs</vt:lpstr>
      <vt:lpstr>Digital</vt:lpstr>
      <vt:lpstr>Education</vt:lpstr>
      <vt:lpstr>Eldercare</vt:lpstr>
      <vt:lpstr>Entrepreneurship</vt:lpstr>
      <vt:lpstr>Environment</vt:lpstr>
      <vt:lpstr>Environment2</vt:lpstr>
      <vt:lpstr>Families</vt:lpstr>
      <vt:lpstr>Gaming</vt:lpstr>
      <vt:lpstr>Health</vt:lpstr>
      <vt:lpstr>HealthWellbeing</vt:lpstr>
      <vt:lpstr>Heritage</vt:lpstr>
      <vt:lpstr>HeritageCulture</vt:lpstr>
      <vt:lpstr>Others</vt:lpstr>
      <vt:lpstr>Others2</vt:lpstr>
      <vt:lpstr>PersonalDevelopment</vt:lpstr>
      <vt:lpstr>SpecialNeeds</vt:lpstr>
      <vt:lpstr>Sports</vt:lpstr>
      <vt:lpstr>Sports2</vt:lpstr>
      <vt:lpstr>Youth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 Wati NADI (NYC)</dc:creator>
  <cp:lastModifiedBy>Ahmad ANWAR (MND)</cp:lastModifiedBy>
  <dcterms:created xsi:type="dcterms:W3CDTF">2020-02-19T00:39:38Z</dcterms:created>
  <dcterms:modified xsi:type="dcterms:W3CDTF">2023-05-16T01:48:00Z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0x01010067AFFB739B18F940811056D9911A8644</vt:lpwstr>
  </property>
  <property fmtid="{D5CDD505-2E9C-101B-9397-08002B2CF9AE}" pid="3" name="MSIP_Label_4f288355-fb4c-44cd-b9ca-40cfc2aee5f8_Enabled">
    <vt:lpwstr>true</vt:lpwstr>
  </property>
  <property fmtid="{D5CDD505-2E9C-101B-9397-08002B2CF9AE}" pid="4" name="MSIP_Label_4f288355-fb4c-44cd-b9ca-40cfc2aee5f8_SetDate">
    <vt:lpwstr>2021-12-23T07:37:11Z</vt:lpwstr>
  </property>
  <property fmtid="{D5CDD505-2E9C-101B-9397-08002B2CF9AE}" pid="5" name="MSIP_Label_4f288355-fb4c-44cd-b9ca-40cfc2aee5f8_Method">
    <vt:lpwstr>Standard</vt:lpwstr>
  </property>
  <property fmtid="{D5CDD505-2E9C-101B-9397-08002B2CF9AE}" pid="6" name="MSIP_Label_4f288355-fb4c-44cd-b9ca-40cfc2aee5f8_Name">
    <vt:lpwstr>Non Sensitive_1</vt:lpwstr>
  </property>
  <property fmtid="{D5CDD505-2E9C-101B-9397-08002B2CF9AE}" pid="7" name="MSIP_Label_4f288355-fb4c-44cd-b9ca-40cfc2aee5f8_SiteId">
    <vt:lpwstr>0b11c524-9a1c-4e1b-84cb-6336aefc2243</vt:lpwstr>
  </property>
  <property fmtid="{D5CDD505-2E9C-101B-9397-08002B2CF9AE}" pid="8" name="MSIP_Label_4f288355-fb4c-44cd-b9ca-40cfc2aee5f8_ActionId">
    <vt:lpwstr>73a49f80-1b50-4e99-ba19-f41b560ee135</vt:lpwstr>
  </property>
  <property fmtid="{D5CDD505-2E9C-101B-9397-08002B2CF9AE}" pid="9" name="MSIP_Label_4f288355-fb4c-44cd-b9ca-40cfc2aee5f8_ContentBits">
    <vt:lpwstr>0</vt:lpwstr>
  </property>
</Properties>
</file>